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/>
  <mc:AlternateContent xmlns:mc="http://schemas.openxmlformats.org/markup-compatibility/2006">
    <mc:Choice Requires="x15">
      <x15ac:absPath xmlns:x15ac="http://schemas.microsoft.com/office/spreadsheetml/2010/11/ac" url="C:\Users\Kancelária 1\Desktop\Dokumenty\Verejné obstarávania\Valkovce\Výzva na predkladanie ponúk\"/>
    </mc:Choice>
  </mc:AlternateContent>
  <xr:revisionPtr revIDLastSave="0" documentId="13_ncr:1_{8B81E451-EDA4-47BD-9385-0F897D9882B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ácia stavby" sheetId="1" r:id="rId1"/>
    <sheet name="278 - Rekonštrukcia miest..." sheetId="2" r:id="rId2"/>
  </sheets>
  <definedNames>
    <definedName name="_xlnm._FilterDatabase" localSheetId="1" hidden="1">'278 - Rekonštrukcia miest...'!$C$124:$K$178</definedName>
    <definedName name="_xlnm.Print_Titles" localSheetId="1">'278 - Rekonštrukcia miest...'!$124:$124</definedName>
    <definedName name="_xlnm.Print_Titles" localSheetId="0">'Rekapitulácia stavby'!$92:$92</definedName>
    <definedName name="_xlnm.Print_Area" localSheetId="1">'278 - Rekonštrukcia miest...'!$C$4:$J$76,'278 - Rekonštrukcia miest...'!$C$114:$K$178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/>
  <c r="BI178" i="2"/>
  <c r="BH178" i="2"/>
  <c r="BG178" i="2"/>
  <c r="BE178" i="2"/>
  <c r="T178" i="2"/>
  <c r="R178" i="2"/>
  <c r="P178" i="2"/>
  <c r="BK178" i="2"/>
  <c r="BF178" i="2"/>
  <c r="BI177" i="2"/>
  <c r="BH177" i="2"/>
  <c r="BG177" i="2"/>
  <c r="BE177" i="2"/>
  <c r="T177" i="2"/>
  <c r="R177" i="2"/>
  <c r="P177" i="2"/>
  <c r="BK177" i="2"/>
  <c r="BF177" i="2"/>
  <c r="BI176" i="2"/>
  <c r="BH176" i="2"/>
  <c r="BG176" i="2"/>
  <c r="BE176" i="2"/>
  <c r="T176" i="2"/>
  <c r="R176" i="2"/>
  <c r="P176" i="2"/>
  <c r="BK176" i="2"/>
  <c r="BF176" i="2"/>
  <c r="BI175" i="2"/>
  <c r="BH175" i="2"/>
  <c r="BG175" i="2"/>
  <c r="BE175" i="2"/>
  <c r="T175" i="2"/>
  <c r="R175" i="2"/>
  <c r="P175" i="2"/>
  <c r="BK175" i="2"/>
  <c r="BF175" i="2"/>
  <c r="BI174" i="2"/>
  <c r="BH174" i="2"/>
  <c r="BG174" i="2"/>
  <c r="BE174" i="2"/>
  <c r="T174" i="2"/>
  <c r="R174" i="2"/>
  <c r="P174" i="2"/>
  <c r="BK174" i="2"/>
  <c r="BF174" i="2"/>
  <c r="BI173" i="2"/>
  <c r="BH173" i="2"/>
  <c r="BG173" i="2"/>
  <c r="BE173" i="2"/>
  <c r="T173" i="2"/>
  <c r="R173" i="2"/>
  <c r="P173" i="2"/>
  <c r="BK173" i="2"/>
  <c r="BF173" i="2"/>
  <c r="BI172" i="2"/>
  <c r="BH172" i="2"/>
  <c r="BG172" i="2"/>
  <c r="BE172" i="2"/>
  <c r="T172" i="2"/>
  <c r="R172" i="2"/>
  <c r="R171" i="2" s="1"/>
  <c r="R170" i="2" s="1"/>
  <c r="P172" i="2"/>
  <c r="BK172" i="2"/>
  <c r="BF172" i="2"/>
  <c r="BI169" i="2"/>
  <c r="BH169" i="2"/>
  <c r="BG169" i="2"/>
  <c r="BE169" i="2"/>
  <c r="T169" i="2"/>
  <c r="T168" i="2" s="1"/>
  <c r="R169" i="2"/>
  <c r="R168" i="2" s="1"/>
  <c r="P169" i="2"/>
  <c r="P168" i="2" s="1"/>
  <c r="BK169" i="2"/>
  <c r="BK168" i="2" s="1"/>
  <c r="J105" i="2" s="1"/>
  <c r="BF169" i="2"/>
  <c r="BI167" i="2"/>
  <c r="BH167" i="2"/>
  <c r="BG167" i="2"/>
  <c r="BE167" i="2"/>
  <c r="T167" i="2"/>
  <c r="R167" i="2"/>
  <c r="P167" i="2"/>
  <c r="BK167" i="2"/>
  <c r="BF167" i="2"/>
  <c r="BI166" i="2"/>
  <c r="BH166" i="2"/>
  <c r="BG166" i="2"/>
  <c r="BE166" i="2"/>
  <c r="T166" i="2"/>
  <c r="R166" i="2"/>
  <c r="R165" i="2" s="1"/>
  <c r="P166" i="2"/>
  <c r="BK166" i="2"/>
  <c r="BF166" i="2"/>
  <c r="BI164" i="2"/>
  <c r="BH164" i="2"/>
  <c r="BG164" i="2"/>
  <c r="BE164" i="2"/>
  <c r="T164" i="2"/>
  <c r="R164" i="2"/>
  <c r="P164" i="2"/>
  <c r="BK164" i="2"/>
  <c r="BF164" i="2"/>
  <c r="BI163" i="2"/>
  <c r="BH163" i="2"/>
  <c r="BG163" i="2"/>
  <c r="BE163" i="2"/>
  <c r="T163" i="2"/>
  <c r="R163" i="2"/>
  <c r="P163" i="2"/>
  <c r="BK163" i="2"/>
  <c r="BF163" i="2"/>
  <c r="BI162" i="2"/>
  <c r="BH162" i="2"/>
  <c r="BG162" i="2"/>
  <c r="BE162" i="2"/>
  <c r="T162" i="2"/>
  <c r="R162" i="2"/>
  <c r="P162" i="2"/>
  <c r="BK162" i="2"/>
  <c r="BF162" i="2"/>
  <c r="BI161" i="2"/>
  <c r="BH161" i="2"/>
  <c r="BG161" i="2"/>
  <c r="BE161" i="2"/>
  <c r="T161" i="2"/>
  <c r="R161" i="2"/>
  <c r="P161" i="2"/>
  <c r="BK161" i="2"/>
  <c r="BF161" i="2"/>
  <c r="BI160" i="2"/>
  <c r="BH160" i="2"/>
  <c r="BG160" i="2"/>
  <c r="BE160" i="2"/>
  <c r="T160" i="2"/>
  <c r="T159" i="2" s="1"/>
  <c r="R160" i="2"/>
  <c r="P160" i="2"/>
  <c r="BK160" i="2"/>
  <c r="BF160" i="2"/>
  <c r="BI158" i="2"/>
  <c r="BH158" i="2"/>
  <c r="BG158" i="2"/>
  <c r="BE158" i="2"/>
  <c r="T158" i="2"/>
  <c r="R158" i="2"/>
  <c r="P158" i="2"/>
  <c r="BK158" i="2"/>
  <c r="BF158" i="2"/>
  <c r="BI157" i="2"/>
  <c r="BH157" i="2"/>
  <c r="BG157" i="2"/>
  <c r="BE157" i="2"/>
  <c r="T157" i="2"/>
  <c r="R157" i="2"/>
  <c r="P157" i="2"/>
  <c r="BK157" i="2"/>
  <c r="BF157" i="2"/>
  <c r="BI156" i="2"/>
  <c r="BH156" i="2"/>
  <c r="BG156" i="2"/>
  <c r="BE156" i="2"/>
  <c r="T156" i="2"/>
  <c r="R156" i="2"/>
  <c r="P156" i="2"/>
  <c r="BK156" i="2"/>
  <c r="BF156" i="2"/>
  <c r="BI155" i="2"/>
  <c r="BH155" i="2"/>
  <c r="BG155" i="2"/>
  <c r="BE155" i="2"/>
  <c r="T155" i="2"/>
  <c r="R155" i="2"/>
  <c r="P155" i="2"/>
  <c r="BK155" i="2"/>
  <c r="BF155" i="2"/>
  <c r="BI154" i="2"/>
  <c r="BH154" i="2"/>
  <c r="BG154" i="2"/>
  <c r="BE154" i="2"/>
  <c r="T154" i="2"/>
  <c r="R154" i="2"/>
  <c r="P154" i="2"/>
  <c r="BK154" i="2"/>
  <c r="BF154" i="2"/>
  <c r="BI153" i="2"/>
  <c r="BH153" i="2"/>
  <c r="BG153" i="2"/>
  <c r="BE153" i="2"/>
  <c r="T153" i="2"/>
  <c r="R153" i="2"/>
  <c r="P153" i="2"/>
  <c r="BK153" i="2"/>
  <c r="BF153" i="2"/>
  <c r="BI152" i="2"/>
  <c r="BH152" i="2"/>
  <c r="BG152" i="2"/>
  <c r="BE152" i="2"/>
  <c r="T152" i="2"/>
  <c r="R152" i="2"/>
  <c r="R151" i="2" s="1"/>
  <c r="P152" i="2"/>
  <c r="BK152" i="2"/>
  <c r="BF152" i="2"/>
  <c r="BI150" i="2"/>
  <c r="BH150" i="2"/>
  <c r="BG150" i="2"/>
  <c r="BE150" i="2"/>
  <c r="T150" i="2"/>
  <c r="T149" i="2" s="1"/>
  <c r="R150" i="2"/>
  <c r="R149" i="2" s="1"/>
  <c r="P150" i="2"/>
  <c r="P149" i="2" s="1"/>
  <c r="BK150" i="2"/>
  <c r="BK149" i="2" s="1"/>
  <c r="J101" i="2" s="1"/>
  <c r="BF150" i="2"/>
  <c r="BI148" i="2"/>
  <c r="BH148" i="2"/>
  <c r="BG148" i="2"/>
  <c r="BE148" i="2"/>
  <c r="T148" i="2"/>
  <c r="R148" i="2"/>
  <c r="P148" i="2"/>
  <c r="BK148" i="2"/>
  <c r="BF148" i="2"/>
  <c r="BI147" i="2"/>
  <c r="BH147" i="2"/>
  <c r="BG147" i="2"/>
  <c r="BE147" i="2"/>
  <c r="T147" i="2"/>
  <c r="R147" i="2"/>
  <c r="R146" i="2" s="1"/>
  <c r="P147" i="2"/>
  <c r="P146" i="2" s="1"/>
  <c r="BK147" i="2"/>
  <c r="BF147" i="2"/>
  <c r="BI144" i="2"/>
  <c r="BH144" i="2"/>
  <c r="BG144" i="2"/>
  <c r="BE144" i="2"/>
  <c r="T144" i="2"/>
  <c r="T143" i="2" s="1"/>
  <c r="R144" i="2"/>
  <c r="R143" i="2" s="1"/>
  <c r="P144" i="2"/>
  <c r="P143" i="2" s="1"/>
  <c r="BK144" i="2"/>
  <c r="BK143" i="2" s="1"/>
  <c r="J98" i="2" s="1"/>
  <c r="BF144" i="2"/>
  <c r="BI142" i="2"/>
  <c r="BH142" i="2"/>
  <c r="BG142" i="2"/>
  <c r="BE142" i="2"/>
  <c r="T142" i="2"/>
  <c r="R142" i="2"/>
  <c r="P142" i="2"/>
  <c r="BK142" i="2"/>
  <c r="BF142" i="2"/>
  <c r="BI141" i="2"/>
  <c r="BH141" i="2"/>
  <c r="BG141" i="2"/>
  <c r="BE141" i="2"/>
  <c r="T141" i="2"/>
  <c r="R141" i="2"/>
  <c r="P141" i="2"/>
  <c r="BK141" i="2"/>
  <c r="BF141" i="2"/>
  <c r="BI140" i="2"/>
  <c r="BH140" i="2"/>
  <c r="BG140" i="2"/>
  <c r="BE140" i="2"/>
  <c r="T140" i="2"/>
  <c r="R140" i="2"/>
  <c r="P140" i="2"/>
  <c r="BK140" i="2"/>
  <c r="BF140" i="2"/>
  <c r="BI139" i="2"/>
  <c r="BH139" i="2"/>
  <c r="BG139" i="2"/>
  <c r="BE139" i="2"/>
  <c r="T139" i="2"/>
  <c r="R139" i="2"/>
  <c r="P139" i="2"/>
  <c r="BK139" i="2"/>
  <c r="BF139" i="2"/>
  <c r="BI138" i="2"/>
  <c r="BH138" i="2"/>
  <c r="BG138" i="2"/>
  <c r="BE138" i="2"/>
  <c r="T138" i="2"/>
  <c r="R138" i="2"/>
  <c r="P138" i="2"/>
  <c r="BK138" i="2"/>
  <c r="BF138" i="2"/>
  <c r="BI137" i="2"/>
  <c r="BH137" i="2"/>
  <c r="BG137" i="2"/>
  <c r="BE137" i="2"/>
  <c r="T137" i="2"/>
  <c r="R137" i="2"/>
  <c r="P137" i="2"/>
  <c r="BK137" i="2"/>
  <c r="BF137" i="2"/>
  <c r="BI135" i="2"/>
  <c r="BH135" i="2"/>
  <c r="BG135" i="2"/>
  <c r="BE135" i="2"/>
  <c r="T135" i="2"/>
  <c r="R135" i="2"/>
  <c r="P135" i="2"/>
  <c r="BK135" i="2"/>
  <c r="BF135" i="2"/>
  <c r="BI134" i="2"/>
  <c r="BH134" i="2"/>
  <c r="BG134" i="2"/>
  <c r="BE134" i="2"/>
  <c r="T134" i="2"/>
  <c r="R134" i="2"/>
  <c r="P134" i="2"/>
  <c r="BK134" i="2"/>
  <c r="BF134" i="2"/>
  <c r="BI133" i="2"/>
  <c r="BH133" i="2"/>
  <c r="BG133" i="2"/>
  <c r="BE133" i="2"/>
  <c r="T133" i="2"/>
  <c r="R133" i="2"/>
  <c r="P133" i="2"/>
  <c r="BK133" i="2"/>
  <c r="BF133" i="2"/>
  <c r="BI132" i="2"/>
  <c r="BH132" i="2"/>
  <c r="BG132" i="2"/>
  <c r="BE132" i="2"/>
  <c r="T132" i="2"/>
  <c r="R132" i="2"/>
  <c r="P132" i="2"/>
  <c r="BK132" i="2"/>
  <c r="BF132" i="2"/>
  <c r="BI131" i="2"/>
  <c r="BH131" i="2"/>
  <c r="BG131" i="2"/>
  <c r="BE131" i="2"/>
  <c r="T131" i="2"/>
  <c r="R131" i="2"/>
  <c r="P131" i="2"/>
  <c r="BK131" i="2"/>
  <c r="BF131" i="2"/>
  <c r="BI130" i="2"/>
  <c r="BH130" i="2"/>
  <c r="F34" i="2" s="1"/>
  <c r="BC95" i="1" s="1"/>
  <c r="BC94" i="1" s="1"/>
  <c r="BG130" i="2"/>
  <c r="BE130" i="2"/>
  <c r="T130" i="2"/>
  <c r="R130" i="2"/>
  <c r="P130" i="2"/>
  <c r="BK130" i="2"/>
  <c r="BF130" i="2"/>
  <c r="BI129" i="2"/>
  <c r="BH129" i="2"/>
  <c r="BG129" i="2"/>
  <c r="BE129" i="2"/>
  <c r="T129" i="2"/>
  <c r="R129" i="2"/>
  <c r="P129" i="2"/>
  <c r="BK129" i="2"/>
  <c r="BF129" i="2"/>
  <c r="BI128" i="2"/>
  <c r="BH128" i="2"/>
  <c r="BG128" i="2"/>
  <c r="BE128" i="2"/>
  <c r="T128" i="2"/>
  <c r="R128" i="2"/>
  <c r="P128" i="2"/>
  <c r="BK128" i="2"/>
  <c r="BK127" i="2" s="1"/>
  <c r="BF128" i="2"/>
  <c r="F121" i="2"/>
  <c r="F119" i="2"/>
  <c r="E117" i="2"/>
  <c r="J90" i="2"/>
  <c r="J89" i="2"/>
  <c r="F89" i="2"/>
  <c r="F87" i="2"/>
  <c r="E85" i="2"/>
  <c r="J16" i="2"/>
  <c r="E16" i="2"/>
  <c r="F90" i="2" s="1"/>
  <c r="J15" i="2"/>
  <c r="J87" i="2"/>
  <c r="AS94" i="1"/>
  <c r="L90" i="1"/>
  <c r="AM90" i="1"/>
  <c r="AM89" i="1"/>
  <c r="L89" i="1"/>
  <c r="AM87" i="1"/>
  <c r="L87" i="1"/>
  <c r="L85" i="1"/>
  <c r="P136" i="2" l="1"/>
  <c r="T127" i="2"/>
  <c r="BK146" i="2"/>
  <c r="BK145" i="2"/>
  <c r="J99" i="2" s="1"/>
  <c r="R127" i="2"/>
  <c r="P165" i="2"/>
  <c r="P171" i="2"/>
  <c r="P170" i="2" s="1"/>
  <c r="P127" i="2"/>
  <c r="P126" i="2" s="1"/>
  <c r="J31" i="2"/>
  <c r="AV95" i="1" s="1"/>
  <c r="F35" i="2"/>
  <c r="BD95" i="1" s="1"/>
  <c r="BD94" i="1" s="1"/>
  <c r="W33" i="1" s="1"/>
  <c r="T136" i="2"/>
  <c r="T146" i="2"/>
  <c r="BK151" i="2"/>
  <c r="J102" i="2" s="1"/>
  <c r="P159" i="2"/>
  <c r="BK165" i="2"/>
  <c r="J104" i="2" s="1"/>
  <c r="BK171" i="2"/>
  <c r="BK170" i="2" s="1"/>
  <c r="J106" i="2" s="1"/>
  <c r="T171" i="2"/>
  <c r="T170" i="2" s="1"/>
  <c r="F33" i="2"/>
  <c r="BB95" i="1" s="1"/>
  <c r="BB94" i="1" s="1"/>
  <c r="W31" i="1" s="1"/>
  <c r="BK136" i="2"/>
  <c r="J97" i="2" s="1"/>
  <c r="P151" i="2"/>
  <c r="P145" i="2" s="1"/>
  <c r="R159" i="2"/>
  <c r="F31" i="2"/>
  <c r="AZ95" i="1" s="1"/>
  <c r="AZ94" i="1" s="1"/>
  <c r="W29" i="1" s="1"/>
  <c r="R136" i="2"/>
  <c r="T151" i="2"/>
  <c r="BK159" i="2"/>
  <c r="J103" i="2" s="1"/>
  <c r="T165" i="2"/>
  <c r="J32" i="2"/>
  <c r="AW95" i="1" s="1"/>
  <c r="F32" i="2"/>
  <c r="BA95" i="1" s="1"/>
  <c r="BA94" i="1" s="1"/>
  <c r="W32" i="1"/>
  <c r="AY94" i="1"/>
  <c r="J107" i="2"/>
  <c r="T126" i="2"/>
  <c r="R145" i="2"/>
  <c r="J119" i="2"/>
  <c r="F122" i="2"/>
  <c r="J127" i="2"/>
  <c r="J96" i="2" s="1"/>
  <c r="J100" i="2"/>
  <c r="T145" i="2" l="1"/>
  <c r="T125" i="2"/>
  <c r="AX94" i="1"/>
  <c r="AT95" i="1"/>
  <c r="AV94" i="1"/>
  <c r="AK29" i="1" s="1"/>
  <c r="R126" i="2"/>
  <c r="R125" i="2" s="1"/>
  <c r="BK126" i="2"/>
  <c r="J126" i="2" s="1"/>
  <c r="J95" i="2" s="1"/>
  <c r="AW94" i="1"/>
  <c r="AK30" i="1" s="1"/>
  <c r="W30" i="1"/>
  <c r="P125" i="2"/>
  <c r="AU95" i="1" s="1"/>
  <c r="AU94" i="1" s="1"/>
  <c r="BK125" i="2" l="1"/>
  <c r="J125" i="2" s="1"/>
  <c r="J94" i="2" s="1"/>
  <c r="AT94" i="1"/>
  <c r="J28" i="2" l="1"/>
  <c r="AG95" i="1" s="1"/>
  <c r="J37" i="2" l="1"/>
  <c r="AG94" i="1"/>
  <c r="AN95" i="1"/>
  <c r="AN94" i="1" l="1"/>
  <c r="AK26" i="1"/>
  <c r="AK35" i="1" s="1"/>
</calcChain>
</file>

<file path=xl/sharedStrings.xml><?xml version="1.0" encoding="utf-8"?>
<sst xmlns="http://schemas.openxmlformats.org/spreadsheetml/2006/main" count="939" uniqueCount="297">
  <si>
    <t>Export Komplet</t>
  </si>
  <si>
    <t/>
  </si>
  <si>
    <t>2.0</t>
  </si>
  <si>
    <t>False</t>
  </si>
  <si>
    <t>{a89f8ec7-437f-4999-a896-bac7098459ef}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</si>
  <si>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</si>
  <si>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</si>
  <si>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</si>
  <si>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</si>
  <si>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</si>
  <si>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</si>
  <si>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</si>
  <si>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>Rekonštrukcia miestnosti č. 109 a 110 kultúrneho domu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</si>
  <si>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</si>
  <si>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</si>
  <si>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</si>
  <si>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</si>
  <si>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</si>
  <si>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</si>
  <si>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</si>
  <si>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Obec Valkovce, Valkovce 62, 090 42 Okrúhle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</si>
  <si>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</si>
  <si>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</si>
  <si>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</si>
  <si>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</si>
  <si>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</si>
  <si>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</si>
  <si>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</si>
  <si>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</si>
  <si>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</si>
  <si>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</si>
  <si>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</si>
  <si>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</si>
  <si>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</si>
  <si>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</si>
  <si>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</si>
  <si>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</si>
  <si>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</si>
  <si>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</si>
  <si>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</si>
  <si>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</si>
  <si>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</si>
  <si>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</si>
  <si>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</si>
  <si>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</si>
  <si>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</si>
  <si>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</si>
  <si>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</si>
  <si>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</si>
  <si>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</si>
  <si>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</si>
  <si>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</si>
  <si>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</si>
  <si>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</si>
  <si>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</si>
  <si>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</si>
  <si>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</si>
  <si>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</si>
  <si>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</si>
  <si>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</si>
  <si>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</si>
  <si>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</si>
  <si>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</si>
  <si>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</si>
  <si>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</si>
  <si>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</si>
  <si>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</si>
  <si>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</si>
  <si>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</si>
  <si>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</si>
  <si>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</si>
  <si>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</si>
  <si>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</si>
  <si>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</si>
  <si>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</si>
  <si>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</si>
  <si>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</si>
  <si>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</si>
  <si>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</si>
  <si>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</si>
  <si>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</si>
  <si>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</si>
  <si>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</si>
  <si>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</si>
  <si>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</si>
  <si>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</si>
  <si>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714 - Akustické a protiotrasové opatrenie</t>
  </si>
  <si>
    <t xml:space="preserve">    763 - Konštrukcie - drevostavby</t>
  </si>
  <si>
    <t xml:space="preserve">    766 - Konštrukcie stolárske</t>
  </si>
  <si>
    <t xml:space="preserve">    771 - Podlahy z dlaždíc</t>
  </si>
  <si>
    <t xml:space="preserve">    783 - Nátery</t>
  </si>
  <si>
    <t>M - Práce a dodávky M</t>
  </si>
  <si>
    <t xml:space="preserve">    21-M - Elektromontáže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</si>
  <si>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</si>
  <si>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</si>
  <si>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</si>
  <si>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</si>
  <si>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</si>
  <si>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</si>
  <si>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</si>
  <si>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</si>
  <si>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</si>
  <si>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</si>
  <si>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</si>
  <si>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</si>
  <si>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</si>
  <si>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</si>
  <si>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</si>
  <si>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</si>
  <si>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</si>
  <si>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612421431</t>
  </si>
  <si>
    <t>Oprava vnútorných vápenných omietok stien, v množstve opravenej plochy nad 30 do 50 % štukových</t>
  </si>
  <si>
    <t>m2</t>
  </si>
  <si>
    <t>CS CENEKON 2019 01</t>
  </si>
  <si>
    <t>4</t>
  </si>
  <si>
    <t>2</t>
  </si>
  <si>
    <t>-1602000662</t>
  </si>
  <si>
    <t>612425931</t>
  </si>
  <si>
    <t>Omietka vápenná vnútorného ostenia okenného alebo dverného štuková</t>
  </si>
  <si>
    <t>813131497</t>
  </si>
  <si>
    <t>3</t>
  </si>
  <si>
    <t>612481119</t>
  </si>
  <si>
    <t>Potiahnutie vnútorných stien sklotextílnou mriežkou s celoplošným prilepením</t>
  </si>
  <si>
    <t>-1211579092</t>
  </si>
  <si>
    <t>622465701</t>
  </si>
  <si>
    <t>Príprava vonkajšieho podkladu stien PROFI Adhézny mostík +</t>
  </si>
  <si>
    <t>585163288</t>
  </si>
  <si>
    <t>5</t>
  </si>
  <si>
    <t>632001051</t>
  </si>
  <si>
    <t>Zhotovenie jednonásobného penetračného náteru pre potery a stierky</t>
  </si>
  <si>
    <t>-2012717879</t>
  </si>
  <si>
    <t>M</t>
  </si>
  <si>
    <t>585520001900</t>
  </si>
  <si>
    <t>Penetračný náter na báze disperzie pre samonivelizačné potery a sierky, 25 kg</t>
  </si>
  <si>
    <t>kg</t>
  </si>
  <si>
    <t>8</t>
  </si>
  <si>
    <t>-155038895</t>
  </si>
  <si>
    <t>7</t>
  </si>
  <si>
    <t>585520002000</t>
  </si>
  <si>
    <t>Penetračný náter s plnivom z kremičitého piesku, pre samonivelizačné potery a sierky, 5 kg</t>
  </si>
  <si>
    <t>328418355</t>
  </si>
  <si>
    <t>632450094</t>
  </si>
  <si>
    <t>Cementový poter, hr. 40 mm</t>
  </si>
  <si>
    <t>165502093</t>
  </si>
  <si>
    <t>9</t>
  </si>
  <si>
    <t>Ostatné konštrukcie a práce-búranie</t>
  </si>
  <si>
    <t>941955002</t>
  </si>
  <si>
    <t>Lešenie ľahké pracovné pomocné s výškou lešeňovej podlahy nad 1,20 do 1,90 m</t>
  </si>
  <si>
    <t>-127533430</t>
  </si>
  <si>
    <t>10</t>
  </si>
  <si>
    <t>952901111</t>
  </si>
  <si>
    <t>Vyčistenie budov pri výške podlaží do 4 m</t>
  </si>
  <si>
    <t>113571009</t>
  </si>
  <si>
    <t>11</t>
  </si>
  <si>
    <t>968062456</t>
  </si>
  <si>
    <t>Vybúranie drevených dverových zárubní plochy nad 2 m2,  -0,06700t</t>
  </si>
  <si>
    <t>-1943905391</t>
  </si>
  <si>
    <t>12</t>
  </si>
  <si>
    <t>979081111</t>
  </si>
  <si>
    <t>Odvoz sutiny a vybúraných hmôt na skládku do 1 km</t>
  </si>
  <si>
    <t>t</t>
  </si>
  <si>
    <t>734410517</t>
  </si>
  <si>
    <t>13</t>
  </si>
  <si>
    <t>979081121</t>
  </si>
  <si>
    <t>Odvoz sutiny a vybúraných hmôt na skládku za každý ďalší 1 km</t>
  </si>
  <si>
    <t>1600684008</t>
  </si>
  <si>
    <t>14</t>
  </si>
  <si>
    <t>979082111</t>
  </si>
  <si>
    <t>Vnútrostavenisková doprava sutiny a vybúraných hmôt do 10 m</t>
  </si>
  <si>
    <t>1949256428</t>
  </si>
  <si>
    <t>99</t>
  </si>
  <si>
    <t>Presun hmôt HSV</t>
  </si>
  <si>
    <t>15</t>
  </si>
  <si>
    <t>999281111</t>
  </si>
  <si>
    <t>Presun hmôt pre opravy a údržbu objektov vrátane vonkajších plášťov výšky do 25 m</t>
  </si>
  <si>
    <t>-1708760385</t>
  </si>
  <si>
    <t>PSV</t>
  </si>
  <si>
    <t>Práce a dodávky PSV</t>
  </si>
  <si>
    <t>713</t>
  </si>
  <si>
    <t>Izolácie tepelné</t>
  </si>
  <si>
    <t>16</t>
  </si>
  <si>
    <t>7131111211</t>
  </si>
  <si>
    <t>Montáž tepelnej izolácie stropov rovných minerálnou vlnou, spodkom s úpravou viazacím drôtom, dvojvrstvovo</t>
  </si>
  <si>
    <t>-168159832</t>
  </si>
  <si>
    <t>17</t>
  </si>
  <si>
    <t>631640001400</t>
  </si>
  <si>
    <t>Izolácia zo sklenej vlny vhodná pre stropy a ľahké podlahy</t>
  </si>
  <si>
    <t>32</t>
  </si>
  <si>
    <t>55773694</t>
  </si>
  <si>
    <t>714</t>
  </si>
  <si>
    <t>Akustické a protiotrasové opatrenie</t>
  </si>
  <si>
    <t>18</t>
  </si>
  <si>
    <t>714110801</t>
  </si>
  <si>
    <t>Demontáž akustických obkladov drevených panelov,  -0,00502t</t>
  </si>
  <si>
    <t>1654635175</t>
  </si>
  <si>
    <t>763</t>
  </si>
  <si>
    <t>Konštrukcie - drevostavby</t>
  </si>
  <si>
    <t>19</t>
  </si>
  <si>
    <t>763135090</t>
  </si>
  <si>
    <t>Montáž nosnej konštrukcie viditeľnej, hrany A, SDK kazetový podhľad 600x600 mm</t>
  </si>
  <si>
    <t>-964647559</t>
  </si>
  <si>
    <t>590180002400</t>
  </si>
  <si>
    <t>Profil L obvodový oceľový, (šxv 19x24 mm), dĺ. 3000 mm, hr. plechu 0,5 mm pre kazetové podhľady</t>
  </si>
  <si>
    <t>m</t>
  </si>
  <si>
    <t>975540220</t>
  </si>
  <si>
    <t>21</t>
  </si>
  <si>
    <t>590180002800</t>
  </si>
  <si>
    <t xml:space="preserve">Profil T24 priečny oceľový, (šxv 32x24 mm), dĺ. 600 mm, hr. plechu 0,4 mm odolný voči korózii, pre kazetové podhľady </t>
  </si>
  <si>
    <t>-1334182801</t>
  </si>
  <si>
    <t>22</t>
  </si>
  <si>
    <t>590180002900</t>
  </si>
  <si>
    <t xml:space="preserve">Profil T24 priečny oceľový, (šxv 32x24 mm), dĺ. 1200 mm, hr. plechu 0,4 mm odolný voči korózii, pre kazetové podhľady </t>
  </si>
  <si>
    <t>361893778</t>
  </si>
  <si>
    <t>23</t>
  </si>
  <si>
    <t>590180003000</t>
  </si>
  <si>
    <t>Profil T24 hlavný oceľový, (šxv 38x24 mm), dĺ. 3600 mm, hr. plechu 0,4 mm odolný voči korózii, pre kazetové podhľady</t>
  </si>
  <si>
    <t>556775407</t>
  </si>
  <si>
    <t>24</t>
  </si>
  <si>
    <t>763135095</t>
  </si>
  <si>
    <t>Montáž kaziet, konštrukcia viditeľná, hrany A SDK kazetový podhľad 600x600 mm</t>
  </si>
  <si>
    <t>1475917011</t>
  </si>
  <si>
    <t>25</t>
  </si>
  <si>
    <t>590130002300</t>
  </si>
  <si>
    <t>Kazeta stropná, hrana A, biela,šxl 600x600 mm, sadrokartónová</t>
  </si>
  <si>
    <t>59026557</t>
  </si>
  <si>
    <t>766</t>
  </si>
  <si>
    <t>Konštrukcie stolárske</t>
  </si>
  <si>
    <t>26</t>
  </si>
  <si>
    <t>766662132</t>
  </si>
  <si>
    <t>Montáž dverového krídla otočného dvojkrídlového poldrážkového,vrátane kovania</t>
  </si>
  <si>
    <t>ks</t>
  </si>
  <si>
    <t>1334540768</t>
  </si>
  <si>
    <t>27</t>
  </si>
  <si>
    <t>549150000600</t>
  </si>
  <si>
    <t>Kľučka dverová 2x, 2x rozeta BB, FAB</t>
  </si>
  <si>
    <t>-1759248786</t>
  </si>
  <si>
    <t>28</t>
  </si>
  <si>
    <t>611610000400</t>
  </si>
  <si>
    <t>Dvere vnútorné jednokrídlové, šírka 600-900 mm</t>
  </si>
  <si>
    <t>-1517827633</t>
  </si>
  <si>
    <t>29</t>
  </si>
  <si>
    <t>766702121</t>
  </si>
  <si>
    <t>Montáž zárubní obložkových pre dvere dvojkrídlové</t>
  </si>
  <si>
    <t>-1547915043</t>
  </si>
  <si>
    <t>30</t>
  </si>
  <si>
    <t>611810005200</t>
  </si>
  <si>
    <t>Zárubňa vnútorná obložková, šírka 1250-1850 mm, výška 1970 mm</t>
  </si>
  <si>
    <t>110331154</t>
  </si>
  <si>
    <t>771</t>
  </si>
  <si>
    <t>Podlahy z dlaždíc</t>
  </si>
  <si>
    <t>31</t>
  </si>
  <si>
    <t>771541015</t>
  </si>
  <si>
    <t xml:space="preserve">Montáž podláh z dlaždíc </t>
  </si>
  <si>
    <t>278518784</t>
  </si>
  <si>
    <t>5977400019001</t>
  </si>
  <si>
    <t xml:space="preserve">Dlaždice keramické </t>
  </si>
  <si>
    <t>1826215836</t>
  </si>
  <si>
    <t>783</t>
  </si>
  <si>
    <t>Nátery</t>
  </si>
  <si>
    <t>33</t>
  </si>
  <si>
    <t>7838941121</t>
  </si>
  <si>
    <t>Náter farbami ekologickými riediteľnými vodou</t>
  </si>
  <si>
    <t>626416393</t>
  </si>
  <si>
    <t>Práce a dodávky M</t>
  </si>
  <si>
    <t>21-M</t>
  </si>
  <si>
    <t>Elektromontáže</t>
  </si>
  <si>
    <t>34</t>
  </si>
  <si>
    <t>210010002</t>
  </si>
  <si>
    <t>64</t>
  </si>
  <si>
    <t>1770492213</t>
  </si>
  <si>
    <t>35</t>
  </si>
  <si>
    <t>2101102031</t>
  </si>
  <si>
    <t>Vypínač vstavaný</t>
  </si>
  <si>
    <t>-1453502684</t>
  </si>
  <si>
    <t>36</t>
  </si>
  <si>
    <t>3581200005001</t>
  </si>
  <si>
    <t xml:space="preserve">Spínač </t>
  </si>
  <si>
    <t>128</t>
  </si>
  <si>
    <t>-1081299574</t>
  </si>
  <si>
    <t>37</t>
  </si>
  <si>
    <t>210111001</t>
  </si>
  <si>
    <t xml:space="preserve">Zásuvka </t>
  </si>
  <si>
    <t>301307271</t>
  </si>
  <si>
    <t>38</t>
  </si>
  <si>
    <t>345540000700</t>
  </si>
  <si>
    <t xml:space="preserve">Zásuvka vstavaná </t>
  </si>
  <si>
    <t>-1073402482</t>
  </si>
  <si>
    <t>39</t>
  </si>
  <si>
    <t>210201048</t>
  </si>
  <si>
    <t>Zapojenie svietidla , 4 x svetelný zdroj</t>
  </si>
  <si>
    <t>1170370210</t>
  </si>
  <si>
    <t>40</t>
  </si>
  <si>
    <t>348140002200</t>
  </si>
  <si>
    <t xml:space="preserve">Svietidlo 600x600 mm </t>
  </si>
  <si>
    <t>-1896416058</t>
  </si>
  <si>
    <t>KRYCÍ LIST Výkazu výmer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</si>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</sst>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1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8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167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167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>
      <selection activeCell="D9" sqref="D9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x14ac:dyDescent="0.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 x14ac:dyDescent="0.2">
      <c r="AR2" s="159" t="s">
        <v>5</v>
      </c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S2" s="13" t="s">
        <v>6</v>
      </c>
      <c r="BT2" s="13" t="s">
        <v>7</v>
      </c>
    </row>
    <row r="3" spans="1:74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 x14ac:dyDescent="0.2">
      <c r="B4" s="16"/>
      <c r="D4" s="17" t="s">
        <v>8</v>
      </c>
      <c r="AR4" s="16"/>
      <c r="AS4" s="18" t="s">
        <v>9</v>
      </c>
      <c r="BS4" s="13" t="s">
        <v>6</v>
      </c>
    </row>
    <row r="5" spans="1:74" ht="12" customHeight="1" x14ac:dyDescent="0.2">
      <c r="B5" s="16"/>
      <c r="D5" s="19" t="s">
        <v>10</v>
      </c>
      <c r="K5" s="156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R5" s="16"/>
      <c r="BS5" s="13" t="s">
        <v>6</v>
      </c>
    </row>
    <row r="6" spans="1:74" ht="36.950000000000003" customHeight="1" x14ac:dyDescent="0.2">
      <c r="B6" s="16"/>
      <c r="D6" s="21" t="s">
        <v>11</v>
      </c>
      <c r="K6" s="158" t="s">
        <v>12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R6" s="16"/>
      <c r="BS6" s="13" t="s">
        <v>6</v>
      </c>
    </row>
    <row r="7" spans="1:74" ht="12" customHeight="1" x14ac:dyDescent="0.2">
      <c r="B7" s="16"/>
      <c r="D7" s="22" t="s">
        <v>13</v>
      </c>
      <c r="K7" s="20" t="s">
        <v>1</v>
      </c>
      <c r="AK7" s="22" t="s">
        <v>14</v>
      </c>
      <c r="AN7" s="20" t="s">
        <v>1</v>
      </c>
      <c r="AR7" s="16"/>
      <c r="BS7" s="13" t="s">
        <v>6</v>
      </c>
    </row>
    <row r="8" spans="1:74" ht="12" customHeight="1" x14ac:dyDescent="0.2">
      <c r="B8" s="16"/>
      <c r="D8" s="22" t="s">
        <v>15</v>
      </c>
      <c r="K8" s="20" t="s">
        <v>16</v>
      </c>
      <c r="AK8" s="22" t="s">
        <v>17</v>
      </c>
      <c r="AN8" s="20"/>
      <c r="AR8" s="16"/>
      <c r="BS8" s="13" t="s">
        <v>6</v>
      </c>
    </row>
    <row r="9" spans="1:74" ht="14.45" customHeight="1" x14ac:dyDescent="0.2">
      <c r="B9" s="16"/>
      <c r="AR9" s="16"/>
      <c r="BS9" s="13" t="s">
        <v>6</v>
      </c>
    </row>
    <row r="10" spans="1:74" ht="12" customHeight="1" x14ac:dyDescent="0.2">
      <c r="B10" s="16"/>
      <c r="D10" s="22" t="s">
        <v>18</v>
      </c>
      <c r="AK10" s="22" t="s">
        <v>19</v>
      </c>
      <c r="AN10" s="20" t="s">
        <v>1</v>
      </c>
      <c r="AR10" s="16"/>
      <c r="BS10" s="13" t="s">
        <v>6</v>
      </c>
    </row>
    <row r="11" spans="1:74" ht="18.399999999999999" customHeight="1" x14ac:dyDescent="0.2">
      <c r="B11" s="16"/>
      <c r="E11" s="20" t="s">
        <v>20</v>
      </c>
      <c r="AK11" s="22" t="s">
        <v>21</v>
      </c>
      <c r="AN11" s="20" t="s">
        <v>1</v>
      </c>
      <c r="AR11" s="16"/>
      <c r="BS11" s="13" t="s">
        <v>6</v>
      </c>
    </row>
    <row r="12" spans="1:74" ht="6.95" customHeight="1" x14ac:dyDescent="0.2">
      <c r="B12" s="16"/>
      <c r="AR12" s="16"/>
      <c r="BS12" s="13" t="s">
        <v>6</v>
      </c>
    </row>
    <row r="13" spans="1:74" ht="12" customHeight="1" x14ac:dyDescent="0.2">
      <c r="B13" s="16"/>
      <c r="D13" s="22" t="s">
        <v>22</v>
      </c>
      <c r="AK13" s="22" t="s">
        <v>19</v>
      </c>
      <c r="AN13" s="20" t="s">
        <v>1</v>
      </c>
      <c r="AR13" s="16"/>
      <c r="BS13" s="13" t="s">
        <v>6</v>
      </c>
    </row>
    <row r="14" spans="1:74" ht="12.75" x14ac:dyDescent="0.2">
      <c r="B14" s="16"/>
      <c r="E14" s="20" t="s">
        <v>16</v>
      </c>
      <c r="AK14" s="22" t="s">
        <v>21</v>
      </c>
      <c r="AN14" s="20" t="s">
        <v>1</v>
      </c>
      <c r="AR14" s="16"/>
      <c r="BS14" s="13" t="s">
        <v>6</v>
      </c>
    </row>
    <row r="15" spans="1:74" ht="6.95" customHeight="1" x14ac:dyDescent="0.2">
      <c r="B15" s="16"/>
      <c r="AR15" s="16"/>
      <c r="BS15" s="13" t="s">
        <v>3</v>
      </c>
    </row>
    <row r="16" spans="1:74" ht="12" customHeight="1" x14ac:dyDescent="0.2">
      <c r="B16" s="16"/>
      <c r="D16" s="22" t="s">
        <v>23</v>
      </c>
      <c r="AK16" s="22" t="s">
        <v>19</v>
      </c>
      <c r="AN16" s="20" t="s">
        <v>1</v>
      </c>
      <c r="AR16" s="16"/>
      <c r="BS16" s="13" t="s">
        <v>3</v>
      </c>
    </row>
    <row r="17" spans="2:71" ht="18.399999999999999" customHeight="1" x14ac:dyDescent="0.2">
      <c r="B17" s="16"/>
      <c r="E17" s="20"/>
      <c r="AK17" s="22" t="s">
        <v>21</v>
      </c>
      <c r="AN17" s="20" t="s">
        <v>1</v>
      </c>
      <c r="AR17" s="16"/>
      <c r="BS17" s="13" t="s">
        <v>24</v>
      </c>
    </row>
    <row r="18" spans="2:71" ht="6.95" customHeight="1" x14ac:dyDescent="0.2">
      <c r="B18" s="16"/>
      <c r="AR18" s="16"/>
      <c r="BS18" s="13" t="s">
        <v>25</v>
      </c>
    </row>
    <row r="19" spans="2:71" ht="12" customHeight="1" x14ac:dyDescent="0.2">
      <c r="B19" s="16"/>
      <c r="D19" s="22" t="s">
        <v>26</v>
      </c>
      <c r="AK19" s="22" t="s">
        <v>19</v>
      </c>
      <c r="AN19" s="20" t="s">
        <v>1</v>
      </c>
      <c r="AR19" s="16"/>
      <c r="BS19" s="13" t="s">
        <v>25</v>
      </c>
    </row>
    <row r="20" spans="2:71" ht="18.399999999999999" customHeight="1" x14ac:dyDescent="0.2">
      <c r="B20" s="16"/>
      <c r="E20" s="20"/>
      <c r="AK20" s="22" t="s">
        <v>21</v>
      </c>
      <c r="AN20" s="20" t="s">
        <v>1</v>
      </c>
      <c r="AR20" s="16"/>
      <c r="BS20" s="13" t="s">
        <v>24</v>
      </c>
    </row>
    <row r="21" spans="2:71" ht="6.95" customHeight="1" x14ac:dyDescent="0.2">
      <c r="B21" s="16"/>
      <c r="AR21" s="16"/>
    </row>
    <row r="22" spans="2:71" ht="12" customHeight="1" x14ac:dyDescent="0.2">
      <c r="B22" s="16"/>
      <c r="D22" s="22" t="s">
        <v>27</v>
      </c>
      <c r="AR22" s="16"/>
    </row>
    <row r="23" spans="2:71" ht="16.5" customHeight="1" x14ac:dyDescent="0.2">
      <c r="B23" s="16"/>
      <c r="E23" s="160" t="s">
        <v>1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R23" s="16"/>
    </row>
    <row r="24" spans="2:71" ht="6.95" customHeight="1" x14ac:dyDescent="0.2">
      <c r="B24" s="16"/>
      <c r="AR24" s="16"/>
    </row>
    <row r="25" spans="2:71" ht="6.95" customHeight="1" x14ac:dyDescent="0.2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 x14ac:dyDescent="0.2">
      <c r="B26" s="25"/>
      <c r="D26" s="26" t="s">
        <v>28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61">
        <f>ROUND(AG94,2)</f>
        <v>0</v>
      </c>
      <c r="AL26" s="162"/>
      <c r="AM26" s="162"/>
      <c r="AN26" s="162"/>
      <c r="AO26" s="162"/>
      <c r="AR26" s="25"/>
    </row>
    <row r="27" spans="2:71" s="1" customFormat="1" ht="6.95" customHeight="1" x14ac:dyDescent="0.2">
      <c r="B27" s="25"/>
      <c r="AR27" s="25"/>
    </row>
    <row r="28" spans="2:71" s="1" customFormat="1" ht="12.75" x14ac:dyDescent="0.2">
      <c r="B28" s="25"/>
      <c r="L28" s="155" t="s">
        <v>29</v>
      </c>
      <c r="M28" s="155"/>
      <c r="N28" s="155"/>
      <c r="O28" s="155"/>
      <c r="P28" s="155"/>
      <c r="W28" s="155" t="s">
        <v>30</v>
      </c>
      <c r="X28" s="155"/>
      <c r="Y28" s="155"/>
      <c r="Z28" s="155"/>
      <c r="AA28" s="155"/>
      <c r="AB28" s="155"/>
      <c r="AC28" s="155"/>
      <c r="AD28" s="155"/>
      <c r="AE28" s="155"/>
      <c r="AK28" s="155" t="s">
        <v>31</v>
      </c>
      <c r="AL28" s="155"/>
      <c r="AM28" s="155"/>
      <c r="AN28" s="155"/>
      <c r="AO28" s="155"/>
      <c r="AR28" s="25"/>
    </row>
    <row r="29" spans="2:71" s="2" customFormat="1" ht="14.45" customHeight="1" x14ac:dyDescent="0.2">
      <c r="B29" s="29"/>
      <c r="D29" s="22" t="s">
        <v>32</v>
      </c>
      <c r="F29" s="22" t="s">
        <v>33</v>
      </c>
      <c r="L29" s="154">
        <v>0.2</v>
      </c>
      <c r="M29" s="153"/>
      <c r="N29" s="153"/>
      <c r="O29" s="153"/>
      <c r="P29" s="153"/>
      <c r="W29" s="152">
        <f>ROUND(AZ94, 2)</f>
        <v>0</v>
      </c>
      <c r="X29" s="153"/>
      <c r="Y29" s="153"/>
      <c r="Z29" s="153"/>
      <c r="AA29" s="153"/>
      <c r="AB29" s="153"/>
      <c r="AC29" s="153"/>
      <c r="AD29" s="153"/>
      <c r="AE29" s="153"/>
      <c r="AK29" s="152">
        <f>ROUND(AV94, 2)</f>
        <v>0</v>
      </c>
      <c r="AL29" s="153"/>
      <c r="AM29" s="153"/>
      <c r="AN29" s="153"/>
      <c r="AO29" s="153"/>
      <c r="AR29" s="29"/>
    </row>
    <row r="30" spans="2:71" s="2" customFormat="1" ht="14.45" customHeight="1" x14ac:dyDescent="0.2">
      <c r="B30" s="29"/>
      <c r="F30" s="22" t="s">
        <v>34</v>
      </c>
      <c r="L30" s="154">
        <v>0.2</v>
      </c>
      <c r="M30" s="153"/>
      <c r="N30" s="153"/>
      <c r="O30" s="153"/>
      <c r="P30" s="153"/>
      <c r="W30" s="152">
        <f>ROUND(BA94, 2)</f>
        <v>0</v>
      </c>
      <c r="X30" s="153"/>
      <c r="Y30" s="153"/>
      <c r="Z30" s="153"/>
      <c r="AA30" s="153"/>
      <c r="AB30" s="153"/>
      <c r="AC30" s="153"/>
      <c r="AD30" s="153"/>
      <c r="AE30" s="153"/>
      <c r="AK30" s="152">
        <f>ROUND(AW94, 2)</f>
        <v>0</v>
      </c>
      <c r="AL30" s="153"/>
      <c r="AM30" s="153"/>
      <c r="AN30" s="153"/>
      <c r="AO30" s="153"/>
      <c r="AR30" s="29"/>
    </row>
    <row r="31" spans="2:71" s="2" customFormat="1" ht="14.45" hidden="1" customHeight="1" x14ac:dyDescent="0.2">
      <c r="B31" s="29"/>
      <c r="F31" s="22" t="s">
        <v>35</v>
      </c>
      <c r="L31" s="154">
        <v>0.2</v>
      </c>
      <c r="M31" s="153"/>
      <c r="N31" s="153"/>
      <c r="O31" s="153"/>
      <c r="P31" s="153"/>
      <c r="W31" s="152">
        <f>ROUND(BB94, 2)</f>
        <v>0</v>
      </c>
      <c r="X31" s="153"/>
      <c r="Y31" s="153"/>
      <c r="Z31" s="153"/>
      <c r="AA31" s="153"/>
      <c r="AB31" s="153"/>
      <c r="AC31" s="153"/>
      <c r="AD31" s="153"/>
      <c r="AE31" s="153"/>
      <c r="AK31" s="152">
        <v>0</v>
      </c>
      <c r="AL31" s="153"/>
      <c r="AM31" s="153"/>
      <c r="AN31" s="153"/>
      <c r="AO31" s="153"/>
      <c r="AR31" s="29"/>
    </row>
    <row r="32" spans="2:71" s="2" customFormat="1" ht="14.45" hidden="1" customHeight="1" x14ac:dyDescent="0.2">
      <c r="B32" s="29"/>
      <c r="F32" s="22" t="s">
        <v>36</v>
      </c>
      <c r="L32" s="154">
        <v>0.2</v>
      </c>
      <c r="M32" s="153"/>
      <c r="N32" s="153"/>
      <c r="O32" s="153"/>
      <c r="P32" s="153"/>
      <c r="W32" s="152">
        <f>ROUND(BC94, 2)</f>
        <v>0</v>
      </c>
      <c r="X32" s="153"/>
      <c r="Y32" s="153"/>
      <c r="Z32" s="153"/>
      <c r="AA32" s="153"/>
      <c r="AB32" s="153"/>
      <c r="AC32" s="153"/>
      <c r="AD32" s="153"/>
      <c r="AE32" s="153"/>
      <c r="AK32" s="152">
        <v>0</v>
      </c>
      <c r="AL32" s="153"/>
      <c r="AM32" s="153"/>
      <c r="AN32" s="153"/>
      <c r="AO32" s="153"/>
      <c r="AR32" s="29"/>
    </row>
    <row r="33" spans="2:44" s="2" customFormat="1" ht="14.45" hidden="1" customHeight="1" x14ac:dyDescent="0.2">
      <c r="B33" s="29"/>
      <c r="F33" s="22" t="s">
        <v>37</v>
      </c>
      <c r="L33" s="154">
        <v>0</v>
      </c>
      <c r="M33" s="153"/>
      <c r="N33" s="153"/>
      <c r="O33" s="153"/>
      <c r="P33" s="153"/>
      <c r="W33" s="152">
        <f>ROUND(BD94, 2)</f>
        <v>0</v>
      </c>
      <c r="X33" s="153"/>
      <c r="Y33" s="153"/>
      <c r="Z33" s="153"/>
      <c r="AA33" s="153"/>
      <c r="AB33" s="153"/>
      <c r="AC33" s="153"/>
      <c r="AD33" s="153"/>
      <c r="AE33" s="153"/>
      <c r="AK33" s="152">
        <v>0</v>
      </c>
      <c r="AL33" s="153"/>
      <c r="AM33" s="153"/>
      <c r="AN33" s="153"/>
      <c r="AO33" s="153"/>
      <c r="AR33" s="29"/>
    </row>
    <row r="34" spans="2:44" s="1" customFormat="1" ht="6.95" customHeight="1" x14ac:dyDescent="0.2">
      <c r="B34" s="25"/>
      <c r="AR34" s="25"/>
    </row>
    <row r="35" spans="2:44" s="1" customFormat="1" ht="25.9" customHeight="1" x14ac:dyDescent="0.2">
      <c r="B35" s="25"/>
      <c r="C35" s="30"/>
      <c r="D35" s="31" t="s">
        <v>38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39</v>
      </c>
      <c r="U35" s="32"/>
      <c r="V35" s="32"/>
      <c r="W35" s="32"/>
      <c r="X35" s="148" t="s">
        <v>40</v>
      </c>
      <c r="Y35" s="149"/>
      <c r="Z35" s="149"/>
      <c r="AA35" s="149"/>
      <c r="AB35" s="149"/>
      <c r="AC35" s="32"/>
      <c r="AD35" s="32"/>
      <c r="AE35" s="32"/>
      <c r="AF35" s="32"/>
      <c r="AG35" s="32"/>
      <c r="AH35" s="32"/>
      <c r="AI35" s="32"/>
      <c r="AJ35" s="32"/>
      <c r="AK35" s="150">
        <f>SUM(AK26:AK33)</f>
        <v>0</v>
      </c>
      <c r="AL35" s="149"/>
      <c r="AM35" s="149"/>
      <c r="AN35" s="149"/>
      <c r="AO35" s="151"/>
      <c r="AP35" s="30"/>
      <c r="AQ35" s="30"/>
      <c r="AR35" s="25"/>
    </row>
    <row r="36" spans="2:44" s="1" customFormat="1" ht="6.95" customHeight="1" x14ac:dyDescent="0.2">
      <c r="B36" s="25"/>
      <c r="AR36" s="25"/>
    </row>
    <row r="37" spans="2:44" s="1" customFormat="1" ht="14.45" customHeight="1" x14ac:dyDescent="0.2">
      <c r="B37" s="25"/>
      <c r="AR37" s="25"/>
    </row>
    <row r="38" spans="2:44" ht="14.45" customHeight="1" x14ac:dyDescent="0.2">
      <c r="B38" s="16"/>
      <c r="AR38" s="16"/>
    </row>
    <row r="39" spans="2:44" ht="14.45" customHeight="1" x14ac:dyDescent="0.2">
      <c r="B39" s="16"/>
      <c r="AR39" s="16"/>
    </row>
    <row r="40" spans="2:44" ht="14.45" customHeight="1" x14ac:dyDescent="0.2">
      <c r="B40" s="16"/>
      <c r="AR40" s="16"/>
    </row>
    <row r="41" spans="2:44" ht="14.45" customHeight="1" x14ac:dyDescent="0.2">
      <c r="B41" s="16"/>
      <c r="AR41" s="16"/>
    </row>
    <row r="42" spans="2:44" ht="14.45" customHeight="1" x14ac:dyDescent="0.2">
      <c r="B42" s="16"/>
      <c r="AR42" s="16"/>
    </row>
    <row r="43" spans="2:44" ht="14.45" customHeight="1" x14ac:dyDescent="0.2">
      <c r="B43" s="16"/>
      <c r="AR43" s="16"/>
    </row>
    <row r="44" spans="2:44" ht="14.45" customHeight="1" x14ac:dyDescent="0.2">
      <c r="B44" s="16"/>
      <c r="AR44" s="16"/>
    </row>
    <row r="45" spans="2:44" ht="14.45" customHeight="1" x14ac:dyDescent="0.2">
      <c r="B45" s="16"/>
      <c r="AR45" s="16"/>
    </row>
    <row r="46" spans="2:44" ht="14.45" customHeight="1" x14ac:dyDescent="0.2">
      <c r="B46" s="16"/>
      <c r="AR46" s="16"/>
    </row>
    <row r="47" spans="2:44" ht="14.45" customHeight="1" x14ac:dyDescent="0.2">
      <c r="B47" s="16"/>
      <c r="AR47" s="16"/>
    </row>
    <row r="48" spans="2:44" ht="14.45" customHeight="1" x14ac:dyDescent="0.2">
      <c r="B48" s="16"/>
      <c r="AR48" s="16"/>
    </row>
    <row r="49" spans="2:44" s="1" customFormat="1" ht="14.45" customHeight="1" x14ac:dyDescent="0.2">
      <c r="B49" s="25"/>
      <c r="D49" s="34" t="s">
        <v>41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42</v>
      </c>
      <c r="AI49" s="35"/>
      <c r="AJ49" s="35"/>
      <c r="AK49" s="35"/>
      <c r="AL49" s="35"/>
      <c r="AM49" s="35"/>
      <c r="AN49" s="35"/>
      <c r="AO49" s="35"/>
      <c r="AR49" s="25"/>
    </row>
    <row r="50" spans="2:44" x14ac:dyDescent="0.2">
      <c r="B50" s="16"/>
      <c r="AR50" s="16"/>
    </row>
    <row r="51" spans="2:44" x14ac:dyDescent="0.2">
      <c r="B51" s="16"/>
      <c r="AR51" s="16"/>
    </row>
    <row r="52" spans="2:44" x14ac:dyDescent="0.2">
      <c r="B52" s="16"/>
      <c r="AR52" s="16"/>
    </row>
    <row r="53" spans="2:44" x14ac:dyDescent="0.2">
      <c r="B53" s="16"/>
      <c r="AR53" s="16"/>
    </row>
    <row r="54" spans="2:44" x14ac:dyDescent="0.2">
      <c r="B54" s="16"/>
      <c r="AR54" s="16"/>
    </row>
    <row r="55" spans="2:44" x14ac:dyDescent="0.2">
      <c r="B55" s="16"/>
      <c r="AR55" s="16"/>
    </row>
    <row r="56" spans="2:44" x14ac:dyDescent="0.2">
      <c r="B56" s="16"/>
      <c r="AR56" s="16"/>
    </row>
    <row r="57" spans="2:44" x14ac:dyDescent="0.2">
      <c r="B57" s="16"/>
      <c r="AR57" s="16"/>
    </row>
    <row r="58" spans="2:44" x14ac:dyDescent="0.2">
      <c r="B58" s="16"/>
      <c r="AR58" s="16"/>
    </row>
    <row r="59" spans="2:44" x14ac:dyDescent="0.2">
      <c r="B59" s="16"/>
      <c r="AR59" s="16"/>
    </row>
    <row r="60" spans="2:44" s="1" customFormat="1" ht="12.75" x14ac:dyDescent="0.2">
      <c r="B60" s="25"/>
      <c r="D60" s="36" t="s">
        <v>43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44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43</v>
      </c>
      <c r="AI60" s="27"/>
      <c r="AJ60" s="27"/>
      <c r="AK60" s="27"/>
      <c r="AL60" s="27"/>
      <c r="AM60" s="36" t="s">
        <v>44</v>
      </c>
      <c r="AN60" s="27"/>
      <c r="AO60" s="27"/>
      <c r="AR60" s="25"/>
    </row>
    <row r="61" spans="2:44" x14ac:dyDescent="0.2">
      <c r="B61" s="16"/>
      <c r="AR61" s="16"/>
    </row>
    <row r="62" spans="2:44" x14ac:dyDescent="0.2">
      <c r="B62" s="16"/>
      <c r="AR62" s="16"/>
    </row>
    <row r="63" spans="2:44" x14ac:dyDescent="0.2">
      <c r="B63" s="16"/>
      <c r="AR63" s="16"/>
    </row>
    <row r="64" spans="2:44" s="1" customFormat="1" ht="12.75" x14ac:dyDescent="0.2">
      <c r="B64" s="25"/>
      <c r="D64" s="34" t="s">
        <v>45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46</v>
      </c>
      <c r="AI64" s="35"/>
      <c r="AJ64" s="35"/>
      <c r="AK64" s="35"/>
      <c r="AL64" s="35"/>
      <c r="AM64" s="35"/>
      <c r="AN64" s="35"/>
      <c r="AO64" s="35"/>
      <c r="AR64" s="25"/>
    </row>
    <row r="65" spans="2:44" x14ac:dyDescent="0.2">
      <c r="B65" s="16"/>
      <c r="AR65" s="16"/>
    </row>
    <row r="66" spans="2:44" x14ac:dyDescent="0.2">
      <c r="B66" s="16"/>
      <c r="AR66" s="16"/>
    </row>
    <row r="67" spans="2:44" x14ac:dyDescent="0.2">
      <c r="B67" s="16"/>
      <c r="AR67" s="16"/>
    </row>
    <row r="68" spans="2:44" x14ac:dyDescent="0.2">
      <c r="B68" s="16"/>
      <c r="AR68" s="16"/>
    </row>
    <row r="69" spans="2:44" x14ac:dyDescent="0.2">
      <c r="B69" s="16"/>
      <c r="AR69" s="16"/>
    </row>
    <row r="70" spans="2:44" x14ac:dyDescent="0.2">
      <c r="B70" s="16"/>
      <c r="AR70" s="16"/>
    </row>
    <row r="71" spans="2:44" x14ac:dyDescent="0.2">
      <c r="B71" s="16"/>
      <c r="AR71" s="16"/>
    </row>
    <row r="72" spans="2:44" x14ac:dyDescent="0.2">
      <c r="B72" s="16"/>
      <c r="AR72" s="16"/>
    </row>
    <row r="73" spans="2:44" x14ac:dyDescent="0.2">
      <c r="B73" s="16"/>
      <c r="AR73" s="16"/>
    </row>
    <row r="74" spans="2:44" x14ac:dyDescent="0.2">
      <c r="B74" s="16"/>
      <c r="AR74" s="16"/>
    </row>
    <row r="75" spans="2:44" s="1" customFormat="1" ht="12.75" x14ac:dyDescent="0.2">
      <c r="B75" s="25"/>
      <c r="D75" s="36" t="s">
        <v>43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44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43</v>
      </c>
      <c r="AI75" s="27"/>
      <c r="AJ75" s="27"/>
      <c r="AK75" s="27"/>
      <c r="AL75" s="27"/>
      <c r="AM75" s="36" t="s">
        <v>44</v>
      </c>
      <c r="AN75" s="27"/>
      <c r="AO75" s="27"/>
      <c r="AR75" s="25"/>
    </row>
    <row r="76" spans="2:44" s="1" customFormat="1" x14ac:dyDescent="0.2">
      <c r="B76" s="25"/>
      <c r="AR76" s="25"/>
    </row>
    <row r="77" spans="2:44" s="1" customFormat="1" ht="6.95" customHeight="1" x14ac:dyDescent="0.2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0" s="1" customFormat="1" ht="6.95" customHeight="1" x14ac:dyDescent="0.2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0" s="1" customFormat="1" ht="24.95" customHeight="1" x14ac:dyDescent="0.2">
      <c r="B82" s="25"/>
      <c r="C82" s="17" t="s">
        <v>47</v>
      </c>
      <c r="AR82" s="25"/>
    </row>
    <row r="83" spans="1:90" s="1" customFormat="1" ht="6.95" customHeight="1" x14ac:dyDescent="0.2">
      <c r="B83" s="25"/>
      <c r="AR83" s="25"/>
    </row>
    <row r="84" spans="1:90" s="3" customFormat="1" ht="12" customHeight="1" x14ac:dyDescent="0.2">
      <c r="B84" s="41"/>
      <c r="C84" s="22" t="s">
        <v>10</v>
      </c>
      <c r="AR84" s="41"/>
    </row>
    <row r="85" spans="1:90" s="4" customFormat="1" ht="36.950000000000003" customHeight="1" x14ac:dyDescent="0.2">
      <c r="B85" s="42"/>
      <c r="C85" s="43" t="s">
        <v>11</v>
      </c>
      <c r="L85" s="173" t="str">
        <f>K6</f>
        <v>Rekonštrukcia miestnosti č. 109 a 110 kultúrneho domu</v>
      </c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R85" s="42"/>
    </row>
    <row r="86" spans="1:90" s="1" customFormat="1" ht="6.95" customHeight="1" x14ac:dyDescent="0.2">
      <c r="B86" s="25"/>
      <c r="AR86" s="25"/>
    </row>
    <row r="87" spans="1:90" s="1" customFormat="1" ht="12" customHeight="1" x14ac:dyDescent="0.2">
      <c r="B87" s="25"/>
      <c r="C87" s="22" t="s">
        <v>15</v>
      </c>
      <c r="L87" s="44" t="str">
        <f>IF(K8="","",K8)</f>
        <v xml:space="preserve"> </v>
      </c>
      <c r="AI87" s="22" t="s">
        <v>17</v>
      </c>
      <c r="AM87" s="175" t="str">
        <f>IF(AN8= "","",AN8)</f>
        <v/>
      </c>
      <c r="AN87" s="175"/>
      <c r="AR87" s="25"/>
    </row>
    <row r="88" spans="1:90" s="1" customFormat="1" ht="6.95" customHeight="1" x14ac:dyDescent="0.2">
      <c r="B88" s="25"/>
      <c r="AR88" s="25"/>
    </row>
    <row r="89" spans="1:90" s="1" customFormat="1" ht="27.95" customHeight="1" x14ac:dyDescent="0.2">
      <c r="B89" s="25"/>
      <c r="C89" s="22" t="s">
        <v>18</v>
      </c>
      <c r="L89" s="3" t="str">
        <f>IF(E11= "","",E11)</f>
        <v>Obec Valkovce, Valkovce 62, 090 42 Okrúhle</v>
      </c>
      <c r="AI89" s="22" t="s">
        <v>23</v>
      </c>
      <c r="AM89" s="176" t="str">
        <f>IF(E17="","",E17)</f>
        <v/>
      </c>
      <c r="AN89" s="177"/>
      <c r="AO89" s="177"/>
      <c r="AP89" s="177"/>
      <c r="AR89" s="25"/>
      <c r="AS89" s="178" t="s">
        <v>48</v>
      </c>
      <c r="AT89" s="179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1:90" s="1" customFormat="1" ht="15.2" customHeight="1" x14ac:dyDescent="0.2">
      <c r="B90" s="25"/>
      <c r="C90" s="22" t="s">
        <v>22</v>
      </c>
      <c r="L90" s="3" t="str">
        <f>IF(E14="","",E14)</f>
        <v xml:space="preserve"> </v>
      </c>
      <c r="AI90" s="22" t="s">
        <v>26</v>
      </c>
      <c r="AM90" s="176" t="str">
        <f>IF(E20="","",E20)</f>
        <v/>
      </c>
      <c r="AN90" s="177"/>
      <c r="AO90" s="177"/>
      <c r="AP90" s="177"/>
      <c r="AR90" s="25"/>
      <c r="AS90" s="180"/>
      <c r="AT90" s="181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1:90" s="1" customFormat="1" ht="10.9" customHeight="1" x14ac:dyDescent="0.2">
      <c r="B91" s="25"/>
      <c r="AR91" s="25"/>
      <c r="AS91" s="180"/>
      <c r="AT91" s="181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1:90" s="1" customFormat="1" ht="29.25" customHeight="1" x14ac:dyDescent="0.2">
      <c r="B92" s="25"/>
      <c r="C92" s="163" t="s">
        <v>49</v>
      </c>
      <c r="D92" s="164"/>
      <c r="E92" s="164"/>
      <c r="F92" s="164"/>
      <c r="G92" s="164"/>
      <c r="H92" s="50"/>
      <c r="I92" s="165" t="s">
        <v>50</v>
      </c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6" t="s">
        <v>51</v>
      </c>
      <c r="AH92" s="164"/>
      <c r="AI92" s="164"/>
      <c r="AJ92" s="164"/>
      <c r="AK92" s="164"/>
      <c r="AL92" s="164"/>
      <c r="AM92" s="164"/>
      <c r="AN92" s="165" t="s">
        <v>52</v>
      </c>
      <c r="AO92" s="164"/>
      <c r="AP92" s="167"/>
      <c r="AQ92" s="51" t="s">
        <v>53</v>
      </c>
      <c r="AR92" s="25"/>
      <c r="AS92" s="52" t="s">
        <v>54</v>
      </c>
      <c r="AT92" s="53" t="s">
        <v>55</v>
      </c>
      <c r="AU92" s="53" t="s">
        <v>56</v>
      </c>
      <c r="AV92" s="53" t="s">
        <v>57</v>
      </c>
      <c r="AW92" s="53" t="s">
        <v>58</v>
      </c>
      <c r="AX92" s="53" t="s">
        <v>59</v>
      </c>
      <c r="AY92" s="53" t="s">
        <v>60</v>
      </c>
      <c r="AZ92" s="53" t="s">
        <v>61</v>
      </c>
      <c r="BA92" s="53" t="s">
        <v>62</v>
      </c>
      <c r="BB92" s="53" t="s">
        <v>63</v>
      </c>
      <c r="BC92" s="53" t="s">
        <v>64</v>
      </c>
      <c r="BD92" s="54" t="s">
        <v>65</v>
      </c>
    </row>
    <row r="93" spans="1:90" s="1" customFormat="1" ht="10.9" customHeight="1" x14ac:dyDescent="0.2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1:90" s="5" customFormat="1" ht="32.450000000000003" customHeight="1" x14ac:dyDescent="0.2">
      <c r="B94" s="56"/>
      <c r="C94" s="57" t="s">
        <v>66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71">
        <f>ROUND(AG95,2)</f>
        <v>0</v>
      </c>
      <c r="AH94" s="171"/>
      <c r="AI94" s="171"/>
      <c r="AJ94" s="171"/>
      <c r="AK94" s="171"/>
      <c r="AL94" s="171"/>
      <c r="AM94" s="171"/>
      <c r="AN94" s="172">
        <f>SUM(AG94,AT94)</f>
        <v>0</v>
      </c>
      <c r="AO94" s="172"/>
      <c r="AP94" s="172"/>
      <c r="AQ94" s="60" t="s">
        <v>1</v>
      </c>
      <c r="AR94" s="56"/>
      <c r="AS94" s="61">
        <f>ROUND(AS95,2)</f>
        <v>0</v>
      </c>
      <c r="AT94" s="62">
        <f>ROUND(SUM(AV94:AW94),2)</f>
        <v>0</v>
      </c>
      <c r="AU94" s="63">
        <f>ROUND(AU95,5)</f>
        <v>0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ROUND(AZ95,2)</f>
        <v>0</v>
      </c>
      <c r="BA94" s="62">
        <f>ROUND(BA95,2)</f>
        <v>0</v>
      </c>
      <c r="BB94" s="62">
        <f>ROUND(BB95,2)</f>
        <v>0</v>
      </c>
      <c r="BC94" s="62">
        <f>ROUND(BC95,2)</f>
        <v>0</v>
      </c>
      <c r="BD94" s="64">
        <f>ROUND(BD95,2)</f>
        <v>0</v>
      </c>
      <c r="BS94" s="65" t="s">
        <v>67</v>
      </c>
      <c r="BT94" s="65" t="s">
        <v>68</v>
      </c>
      <c r="BV94" s="65" t="s">
        <v>69</v>
      </c>
      <c r="BW94" s="65" t="s">
        <v>4</v>
      </c>
      <c r="BX94" s="65" t="s">
        <v>70</v>
      </c>
      <c r="CL94" s="65" t="s">
        <v>1</v>
      </c>
    </row>
    <row r="95" spans="1:90" s="6" customFormat="1" ht="27" customHeight="1" x14ac:dyDescent="0.2">
      <c r="A95" s="66" t="s">
        <v>71</v>
      </c>
      <c r="B95" s="67"/>
      <c r="C95" s="68"/>
      <c r="D95" s="170"/>
      <c r="E95" s="170"/>
      <c r="F95" s="170"/>
      <c r="G95" s="170"/>
      <c r="H95" s="170"/>
      <c r="I95" s="69"/>
      <c r="J95" s="170" t="s">
        <v>12</v>
      </c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68">
        <f>'278 - Rekonštrukcia miest...'!J28</f>
        <v>0</v>
      </c>
      <c r="AH95" s="169"/>
      <c r="AI95" s="169"/>
      <c r="AJ95" s="169"/>
      <c r="AK95" s="169"/>
      <c r="AL95" s="169"/>
      <c r="AM95" s="169"/>
      <c r="AN95" s="168">
        <f>SUM(AG95,AT95)</f>
        <v>0</v>
      </c>
      <c r="AO95" s="169"/>
      <c r="AP95" s="169"/>
      <c r="AQ95" s="70" t="s">
        <v>72</v>
      </c>
      <c r="AR95" s="67"/>
      <c r="AS95" s="71">
        <v>0</v>
      </c>
      <c r="AT95" s="72">
        <f>ROUND(SUM(AV95:AW95),2)</f>
        <v>0</v>
      </c>
      <c r="AU95" s="73">
        <f>'278 - Rekonštrukcia miest...'!P125</f>
        <v>0</v>
      </c>
      <c r="AV95" s="72">
        <f>'278 - Rekonštrukcia miest...'!J31</f>
        <v>0</v>
      </c>
      <c r="AW95" s="72">
        <f>'278 - Rekonštrukcia miest...'!J32</f>
        <v>0</v>
      </c>
      <c r="AX95" s="72">
        <f>'278 - Rekonštrukcia miest...'!J33</f>
        <v>0</v>
      </c>
      <c r="AY95" s="72">
        <f>'278 - Rekonštrukcia miest...'!J34</f>
        <v>0</v>
      </c>
      <c r="AZ95" s="72">
        <f>'278 - Rekonštrukcia miest...'!F31</f>
        <v>0</v>
      </c>
      <c r="BA95" s="72">
        <f>'278 - Rekonštrukcia miest...'!F32</f>
        <v>0</v>
      </c>
      <c r="BB95" s="72">
        <f>'278 - Rekonštrukcia miest...'!F33</f>
        <v>0</v>
      </c>
      <c r="BC95" s="72">
        <f>'278 - Rekonštrukcia miest...'!F34</f>
        <v>0</v>
      </c>
      <c r="BD95" s="74">
        <f>'278 - Rekonštrukcia miest...'!F35</f>
        <v>0</v>
      </c>
      <c r="BT95" s="75" t="s">
        <v>73</v>
      </c>
      <c r="BU95" s="75" t="s">
        <v>74</v>
      </c>
      <c r="BV95" s="75" t="s">
        <v>69</v>
      </c>
      <c r="BW95" s="75" t="s">
        <v>4</v>
      </c>
      <c r="BX95" s="75" t="s">
        <v>70</v>
      </c>
      <c r="CL95" s="75" t="s">
        <v>1</v>
      </c>
    </row>
    <row r="96" spans="1:90" s="1" customFormat="1" ht="30" customHeight="1" x14ac:dyDescent="0.2">
      <c r="B96" s="25"/>
      <c r="AR96" s="25"/>
    </row>
    <row r="97" spans="2:44" s="1" customFormat="1" ht="6.95" customHeight="1" x14ac:dyDescent="0.2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278 - Rekonštrukcia miest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79"/>
  <sheetViews>
    <sheetView showGridLines="0" tabSelected="1" workbookViewId="0">
      <selection activeCell="D11" sqref="D11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x14ac:dyDescent="0.2">
      <c r="A1" s="76"/>
    </row>
    <row r="2" spans="1:46" ht="36.950000000000003" customHeight="1" x14ac:dyDescent="0.2">
      <c r="L2" s="159" t="s">
        <v>5</v>
      </c>
      <c r="M2" s="157"/>
      <c r="N2" s="157"/>
      <c r="O2" s="157"/>
      <c r="P2" s="157"/>
      <c r="Q2" s="157"/>
      <c r="R2" s="157"/>
      <c r="S2" s="157"/>
      <c r="T2" s="157"/>
      <c r="U2" s="157"/>
      <c r="V2" s="157"/>
      <c r="AT2" s="13" t="s">
        <v>4</v>
      </c>
    </row>
    <row r="3" spans="1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68</v>
      </c>
    </row>
    <row r="4" spans="1:46" ht="24.95" customHeight="1" x14ac:dyDescent="0.2">
      <c r="B4" s="16"/>
      <c r="D4" s="17" t="s">
        <v>295</v>
      </c>
      <c r="L4" s="16"/>
      <c r="M4" s="77" t="s">
        <v>9</v>
      </c>
      <c r="AT4" s="13" t="s">
        <v>3</v>
      </c>
    </row>
    <row r="5" spans="1:46" ht="6.95" customHeight="1" x14ac:dyDescent="0.2">
      <c r="B5" s="16"/>
      <c r="L5" s="16"/>
    </row>
    <row r="6" spans="1:46" s="1" customFormat="1" ht="12" customHeight="1" x14ac:dyDescent="0.2">
      <c r="B6" s="25"/>
      <c r="D6" s="22" t="s">
        <v>11</v>
      </c>
      <c r="L6" s="25"/>
    </row>
    <row r="7" spans="1:46" s="1" customFormat="1" ht="36.950000000000003" customHeight="1" x14ac:dyDescent="0.2">
      <c r="B7" s="25"/>
      <c r="E7" s="173" t="s">
        <v>12</v>
      </c>
      <c r="F7" s="182"/>
      <c r="G7" s="182"/>
      <c r="H7" s="182"/>
      <c r="L7" s="25"/>
    </row>
    <row r="8" spans="1:46" s="1" customFormat="1" x14ac:dyDescent="0.2">
      <c r="B8" s="25"/>
      <c r="L8" s="25"/>
    </row>
    <row r="9" spans="1:46" s="1" customFormat="1" ht="12" customHeight="1" x14ac:dyDescent="0.2">
      <c r="B9" s="25"/>
      <c r="D9" s="22" t="s">
        <v>13</v>
      </c>
      <c r="F9" s="20" t="s">
        <v>1</v>
      </c>
      <c r="I9" s="22" t="s">
        <v>14</v>
      </c>
      <c r="J9" s="20" t="s">
        <v>1</v>
      </c>
      <c r="L9" s="25"/>
    </row>
    <row r="10" spans="1:46" s="1" customFormat="1" ht="12" customHeight="1" x14ac:dyDescent="0.2">
      <c r="B10" s="25"/>
      <c r="D10" s="22" t="s">
        <v>15</v>
      </c>
      <c r="F10" s="20" t="s">
        <v>16</v>
      </c>
      <c r="I10" s="22" t="s">
        <v>17</v>
      </c>
      <c r="J10" s="45"/>
      <c r="L10" s="25"/>
    </row>
    <row r="11" spans="1:46" s="1" customFormat="1" ht="10.9" customHeight="1" x14ac:dyDescent="0.2">
      <c r="B11" s="25"/>
      <c r="L11" s="25"/>
    </row>
    <row r="12" spans="1:46" s="1" customFormat="1" ht="12" customHeight="1" x14ac:dyDescent="0.2">
      <c r="B12" s="25"/>
      <c r="D12" s="22" t="s">
        <v>18</v>
      </c>
      <c r="I12" s="22" t="s">
        <v>19</v>
      </c>
      <c r="J12" s="20" t="s">
        <v>1</v>
      </c>
      <c r="L12" s="25"/>
    </row>
    <row r="13" spans="1:46" s="1" customFormat="1" ht="18" customHeight="1" x14ac:dyDescent="0.2">
      <c r="B13" s="25"/>
      <c r="E13" s="20" t="s">
        <v>20</v>
      </c>
      <c r="I13" s="22" t="s">
        <v>21</v>
      </c>
      <c r="J13" s="20" t="s">
        <v>1</v>
      </c>
      <c r="L13" s="25"/>
    </row>
    <row r="14" spans="1:46" s="1" customFormat="1" ht="6.95" customHeight="1" x14ac:dyDescent="0.2">
      <c r="B14" s="25"/>
      <c r="L14" s="25"/>
    </row>
    <row r="15" spans="1:46" s="1" customFormat="1" ht="12" customHeight="1" x14ac:dyDescent="0.2">
      <c r="B15" s="25"/>
      <c r="D15" s="22" t="s">
        <v>22</v>
      </c>
      <c r="I15" s="22" t="s">
        <v>19</v>
      </c>
      <c r="J15" s="20" t="str">
        <f>'Rekapitulácia stavby'!AN13</f>
        <v/>
      </c>
      <c r="L15" s="25"/>
    </row>
    <row r="16" spans="1:46" s="1" customFormat="1" ht="18" customHeight="1" x14ac:dyDescent="0.2">
      <c r="B16" s="25"/>
      <c r="E16" s="156" t="str">
        <f>'Rekapitulácia stavby'!E14</f>
        <v xml:space="preserve"> </v>
      </c>
      <c r="F16" s="156"/>
      <c r="G16" s="156"/>
      <c r="H16" s="156"/>
      <c r="I16" s="22" t="s">
        <v>21</v>
      </c>
      <c r="J16" s="20" t="str">
        <f>'Rekapitulácia stavby'!AN14</f>
        <v/>
      </c>
      <c r="L16" s="25"/>
    </row>
    <row r="17" spans="2:12" s="1" customFormat="1" ht="6.95" customHeight="1" x14ac:dyDescent="0.2">
      <c r="B17" s="25"/>
      <c r="L17" s="25"/>
    </row>
    <row r="18" spans="2:12" s="1" customFormat="1" ht="12" customHeight="1" x14ac:dyDescent="0.2">
      <c r="B18" s="25"/>
      <c r="D18" s="22" t="s">
        <v>23</v>
      </c>
      <c r="I18" s="22" t="s">
        <v>19</v>
      </c>
      <c r="J18" s="20" t="s">
        <v>1</v>
      </c>
      <c r="L18" s="25"/>
    </row>
    <row r="19" spans="2:12" s="1" customFormat="1" ht="18" customHeight="1" x14ac:dyDescent="0.2">
      <c r="B19" s="25"/>
      <c r="E19" s="20"/>
      <c r="I19" s="22" t="s">
        <v>21</v>
      </c>
      <c r="J19" s="20" t="s">
        <v>1</v>
      </c>
      <c r="L19" s="25"/>
    </row>
    <row r="20" spans="2:12" s="1" customFormat="1" ht="6.95" customHeight="1" x14ac:dyDescent="0.2">
      <c r="B20" s="25"/>
      <c r="L20" s="25"/>
    </row>
    <row r="21" spans="2:12" s="1" customFormat="1" ht="12" customHeight="1" x14ac:dyDescent="0.2">
      <c r="B21" s="25"/>
      <c r="D21" s="22" t="s">
        <v>26</v>
      </c>
      <c r="I21" s="22" t="s">
        <v>19</v>
      </c>
      <c r="J21" s="20" t="s">
        <v>1</v>
      </c>
      <c r="L21" s="25"/>
    </row>
    <row r="22" spans="2:12" s="1" customFormat="1" ht="18" customHeight="1" x14ac:dyDescent="0.2">
      <c r="B22" s="25"/>
      <c r="E22" s="20"/>
      <c r="I22" s="22" t="s">
        <v>21</v>
      </c>
      <c r="J22" s="20" t="s">
        <v>1</v>
      </c>
      <c r="L22" s="25"/>
    </row>
    <row r="23" spans="2:12" s="1" customFormat="1" ht="6.95" customHeight="1" x14ac:dyDescent="0.2">
      <c r="B23" s="25"/>
      <c r="L23" s="25"/>
    </row>
    <row r="24" spans="2:12" s="1" customFormat="1" ht="12" customHeight="1" x14ac:dyDescent="0.2">
      <c r="B24" s="25"/>
      <c r="D24" s="22" t="s">
        <v>27</v>
      </c>
      <c r="L24" s="25"/>
    </row>
    <row r="25" spans="2:12" s="7" customFormat="1" ht="16.5" customHeight="1" x14ac:dyDescent="0.2">
      <c r="B25" s="78"/>
      <c r="E25" s="160" t="s">
        <v>1</v>
      </c>
      <c r="F25" s="160"/>
      <c r="G25" s="160"/>
      <c r="H25" s="160"/>
      <c r="L25" s="78"/>
    </row>
    <row r="26" spans="2:12" s="1" customFormat="1" ht="6.95" customHeight="1" x14ac:dyDescent="0.2">
      <c r="B26" s="25"/>
      <c r="L26" s="25"/>
    </row>
    <row r="27" spans="2:12" s="1" customFormat="1" ht="6.95" customHeight="1" x14ac:dyDescent="0.2">
      <c r="B27" s="25"/>
      <c r="D27" s="46"/>
      <c r="E27" s="46"/>
      <c r="F27" s="46"/>
      <c r="G27" s="46"/>
      <c r="H27" s="46"/>
      <c r="I27" s="46"/>
      <c r="J27" s="46"/>
      <c r="K27" s="46"/>
      <c r="L27" s="25"/>
    </row>
    <row r="28" spans="2:12" s="1" customFormat="1" ht="25.35" customHeight="1" x14ac:dyDescent="0.2">
      <c r="B28" s="25"/>
      <c r="D28" s="79" t="s">
        <v>28</v>
      </c>
      <c r="J28" s="59">
        <f>ROUND(J125, 2)</f>
        <v>0</v>
      </c>
      <c r="L28" s="25"/>
    </row>
    <row r="29" spans="2:12" s="1" customFormat="1" ht="6.95" customHeight="1" x14ac:dyDescent="0.2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14.45" customHeight="1" x14ac:dyDescent="0.2">
      <c r="B30" s="25"/>
      <c r="F30" s="28" t="s">
        <v>30</v>
      </c>
      <c r="I30" s="28" t="s">
        <v>29</v>
      </c>
      <c r="J30" s="28" t="s">
        <v>31</v>
      </c>
      <c r="L30" s="25"/>
    </row>
    <row r="31" spans="2:12" s="1" customFormat="1" ht="14.45" customHeight="1" x14ac:dyDescent="0.2">
      <c r="B31" s="25"/>
      <c r="D31" s="80" t="s">
        <v>32</v>
      </c>
      <c r="E31" s="22" t="s">
        <v>33</v>
      </c>
      <c r="F31" s="81">
        <f>ROUND((SUM(BE125:BE178)),  2)</f>
        <v>0</v>
      </c>
      <c r="I31" s="82">
        <v>0.2</v>
      </c>
      <c r="J31" s="81">
        <f>ROUND(((SUM(BE125:BE178))*I31),  2)</f>
        <v>0</v>
      </c>
      <c r="L31" s="25"/>
    </row>
    <row r="32" spans="2:12" s="1" customFormat="1" ht="14.45" customHeight="1" x14ac:dyDescent="0.2">
      <c r="B32" s="25"/>
      <c r="E32" s="22" t="s">
        <v>34</v>
      </c>
      <c r="F32" s="81">
        <f>ROUND((SUM(BF125:BF178)),  2)</f>
        <v>0</v>
      </c>
      <c r="I32" s="82">
        <v>0.2</v>
      </c>
      <c r="J32" s="81">
        <f>ROUND(((SUM(BF125:BF178))*I32),  2)</f>
        <v>0</v>
      </c>
      <c r="L32" s="25"/>
    </row>
    <row r="33" spans="2:12" s="1" customFormat="1" ht="14.45" hidden="1" customHeight="1" x14ac:dyDescent="0.2">
      <c r="B33" s="25"/>
      <c r="E33" s="22" t="s">
        <v>35</v>
      </c>
      <c r="F33" s="81">
        <f>ROUND((SUM(BG125:BG178)),  2)</f>
        <v>0</v>
      </c>
      <c r="I33" s="82">
        <v>0.2</v>
      </c>
      <c r="J33" s="81">
        <f>0</f>
        <v>0</v>
      </c>
      <c r="L33" s="25"/>
    </row>
    <row r="34" spans="2:12" s="1" customFormat="1" ht="14.45" hidden="1" customHeight="1" x14ac:dyDescent="0.2">
      <c r="B34" s="25"/>
      <c r="E34" s="22" t="s">
        <v>36</v>
      </c>
      <c r="F34" s="81">
        <f>ROUND((SUM(BH125:BH178)),  2)</f>
        <v>0</v>
      </c>
      <c r="I34" s="82">
        <v>0.2</v>
      </c>
      <c r="J34" s="81">
        <f>0</f>
        <v>0</v>
      </c>
      <c r="L34" s="25"/>
    </row>
    <row r="35" spans="2:12" s="1" customFormat="1" ht="14.45" hidden="1" customHeight="1" x14ac:dyDescent="0.2">
      <c r="B35" s="25"/>
      <c r="E35" s="22" t="s">
        <v>37</v>
      </c>
      <c r="F35" s="81">
        <f>ROUND((SUM(BI125:BI178)),  2)</f>
        <v>0</v>
      </c>
      <c r="I35" s="82">
        <v>0</v>
      </c>
      <c r="J35" s="81">
        <f>0</f>
        <v>0</v>
      </c>
      <c r="L35" s="25"/>
    </row>
    <row r="36" spans="2:12" s="1" customFormat="1" ht="6.95" customHeight="1" x14ac:dyDescent="0.2">
      <c r="B36" s="25"/>
      <c r="L36" s="25"/>
    </row>
    <row r="37" spans="2:12" s="1" customFormat="1" ht="25.35" customHeight="1" x14ac:dyDescent="0.2">
      <c r="B37" s="25"/>
      <c r="C37" s="83"/>
      <c r="D37" s="84" t="s">
        <v>38</v>
      </c>
      <c r="E37" s="50"/>
      <c r="F37" s="50"/>
      <c r="G37" s="85" t="s">
        <v>39</v>
      </c>
      <c r="H37" s="86" t="s">
        <v>40</v>
      </c>
      <c r="I37" s="50"/>
      <c r="J37" s="87">
        <f>SUM(J28:J35)</f>
        <v>0</v>
      </c>
      <c r="K37" s="88"/>
      <c r="L37" s="25"/>
    </row>
    <row r="38" spans="2:12" s="1" customFormat="1" ht="14.45" customHeight="1" x14ac:dyDescent="0.2">
      <c r="B38" s="25"/>
      <c r="L38" s="25"/>
    </row>
    <row r="39" spans="2:12" ht="14.45" customHeight="1" x14ac:dyDescent="0.2">
      <c r="B39" s="16"/>
      <c r="L39" s="16"/>
    </row>
    <row r="40" spans="2:12" ht="14.45" customHeight="1" x14ac:dyDescent="0.2">
      <c r="B40" s="16"/>
      <c r="L40" s="16"/>
    </row>
    <row r="41" spans="2:12" ht="14.45" customHeight="1" x14ac:dyDescent="0.2">
      <c r="B41" s="16"/>
      <c r="L41" s="16"/>
    </row>
    <row r="42" spans="2:12" ht="14.45" customHeight="1" x14ac:dyDescent="0.2">
      <c r="B42" s="16"/>
      <c r="L42" s="16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5"/>
      <c r="D50" s="34" t="s">
        <v>41</v>
      </c>
      <c r="E50" s="35"/>
      <c r="F50" s="35"/>
      <c r="G50" s="34" t="s">
        <v>42</v>
      </c>
      <c r="H50" s="35"/>
      <c r="I50" s="35"/>
      <c r="J50" s="35"/>
      <c r="K50" s="35"/>
      <c r="L50" s="25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5"/>
      <c r="D61" s="36" t="s">
        <v>43</v>
      </c>
      <c r="E61" s="27"/>
      <c r="F61" s="89" t="s">
        <v>44</v>
      </c>
      <c r="G61" s="36" t="s">
        <v>43</v>
      </c>
      <c r="H61" s="27"/>
      <c r="I61" s="27"/>
      <c r="J61" s="90" t="s">
        <v>44</v>
      </c>
      <c r="K61" s="27"/>
      <c r="L61" s="25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5"/>
      <c r="D65" s="34" t="s">
        <v>45</v>
      </c>
      <c r="E65" s="35"/>
      <c r="F65" s="35"/>
      <c r="G65" s="34" t="s">
        <v>46</v>
      </c>
      <c r="H65" s="35"/>
      <c r="I65" s="35"/>
      <c r="J65" s="35"/>
      <c r="K65" s="35"/>
      <c r="L65" s="25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5"/>
      <c r="D76" s="36" t="s">
        <v>43</v>
      </c>
      <c r="E76" s="27"/>
      <c r="F76" s="89" t="s">
        <v>44</v>
      </c>
      <c r="G76" s="36" t="s">
        <v>43</v>
      </c>
      <c r="H76" s="27"/>
      <c r="I76" s="27"/>
      <c r="J76" s="90" t="s">
        <v>44</v>
      </c>
      <c r="K76" s="27"/>
      <c r="L76" s="25"/>
    </row>
    <row r="77" spans="2:12" s="1" customFormat="1" ht="14.45" customHeight="1" x14ac:dyDescent="0.2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hidden="1" customHeight="1" x14ac:dyDescent="0.2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hidden="1" customHeight="1" x14ac:dyDescent="0.2">
      <c r="B82" s="25"/>
      <c r="C82" s="17" t="s">
        <v>75</v>
      </c>
      <c r="L82" s="25"/>
    </row>
    <row r="83" spans="2:47" s="1" customFormat="1" ht="6.95" hidden="1" customHeight="1" x14ac:dyDescent="0.2">
      <c r="B83" s="25"/>
      <c r="L83" s="25"/>
    </row>
    <row r="84" spans="2:47" s="1" customFormat="1" ht="12" hidden="1" customHeight="1" x14ac:dyDescent="0.2">
      <c r="B84" s="25"/>
      <c r="C84" s="22" t="s">
        <v>11</v>
      </c>
      <c r="L84" s="25"/>
    </row>
    <row r="85" spans="2:47" s="1" customFormat="1" ht="16.5" hidden="1" customHeight="1" x14ac:dyDescent="0.2">
      <c r="B85" s="25"/>
      <c r="E85" s="173" t="str">
        <f>E7</f>
        <v>Rekonštrukcia miestnosti č. 109 a 110 kultúrneho domu</v>
      </c>
      <c r="F85" s="182"/>
      <c r="G85" s="182"/>
      <c r="H85" s="182"/>
      <c r="L85" s="25"/>
    </row>
    <row r="86" spans="2:47" s="1" customFormat="1" ht="6.95" hidden="1" customHeight="1" x14ac:dyDescent="0.2">
      <c r="B86" s="25"/>
      <c r="L86" s="25"/>
    </row>
    <row r="87" spans="2:47" s="1" customFormat="1" ht="12" hidden="1" customHeight="1" x14ac:dyDescent="0.2">
      <c r="B87" s="25"/>
      <c r="C87" s="22" t="s">
        <v>15</v>
      </c>
      <c r="F87" s="20" t="str">
        <f>F10</f>
        <v xml:space="preserve"> </v>
      </c>
      <c r="I87" s="22" t="s">
        <v>17</v>
      </c>
      <c r="J87" s="45" t="str">
        <f>IF(J10="","",J10)</f>
        <v/>
      </c>
      <c r="L87" s="25"/>
    </row>
    <row r="88" spans="2:47" s="1" customFormat="1" ht="6.95" hidden="1" customHeight="1" x14ac:dyDescent="0.2">
      <c r="B88" s="25"/>
      <c r="L88" s="25"/>
    </row>
    <row r="89" spans="2:47" s="1" customFormat="1" ht="43.15" hidden="1" customHeight="1" x14ac:dyDescent="0.2">
      <c r="B89" s="25"/>
      <c r="C89" s="22" t="s">
        <v>18</v>
      </c>
      <c r="F89" s="20" t="str">
        <f>E13</f>
        <v>Obec Valkovce, Valkovce 62, 090 42 Okrúhle</v>
      </c>
      <c r="I89" s="22" t="s">
        <v>23</v>
      </c>
      <c r="J89" s="23">
        <f>E19</f>
        <v>0</v>
      </c>
      <c r="L89" s="25"/>
    </row>
    <row r="90" spans="2:47" s="1" customFormat="1" ht="15.2" hidden="1" customHeight="1" x14ac:dyDescent="0.2">
      <c r="B90" s="25"/>
      <c r="C90" s="22" t="s">
        <v>22</v>
      </c>
      <c r="F90" s="20" t="str">
        <f>IF(E16="","",E16)</f>
        <v xml:space="preserve"> </v>
      </c>
      <c r="I90" s="22" t="s">
        <v>26</v>
      </c>
      <c r="J90" s="23">
        <f>E22</f>
        <v>0</v>
      </c>
      <c r="L90" s="25"/>
    </row>
    <row r="91" spans="2:47" s="1" customFormat="1" ht="10.35" hidden="1" customHeight="1" x14ac:dyDescent="0.2">
      <c r="B91" s="25"/>
      <c r="L91" s="25"/>
    </row>
    <row r="92" spans="2:47" s="1" customFormat="1" ht="29.25" hidden="1" customHeight="1" x14ac:dyDescent="0.2">
      <c r="B92" s="25"/>
      <c r="C92" s="91" t="s">
        <v>76</v>
      </c>
      <c r="D92" s="83"/>
      <c r="E92" s="83"/>
      <c r="F92" s="83"/>
      <c r="G92" s="83"/>
      <c r="H92" s="83"/>
      <c r="I92" s="83"/>
      <c r="J92" s="92" t="s">
        <v>77</v>
      </c>
      <c r="K92" s="83"/>
      <c r="L92" s="25"/>
    </row>
    <row r="93" spans="2:47" s="1" customFormat="1" ht="10.35" hidden="1" customHeight="1" x14ac:dyDescent="0.2">
      <c r="B93" s="25"/>
      <c r="L93" s="25"/>
    </row>
    <row r="94" spans="2:47" s="1" customFormat="1" ht="22.9" hidden="1" customHeight="1" x14ac:dyDescent="0.2">
      <c r="B94" s="25"/>
      <c r="C94" s="93" t="s">
        <v>78</v>
      </c>
      <c r="J94" s="59">
        <f>J125</f>
        <v>0</v>
      </c>
      <c r="L94" s="25"/>
      <c r="AU94" s="13" t="s">
        <v>79</v>
      </c>
    </row>
    <row r="95" spans="2:47" s="8" customFormat="1" ht="24.95" hidden="1" customHeight="1" x14ac:dyDescent="0.2">
      <c r="B95" s="94"/>
      <c r="D95" s="95" t="s">
        <v>80</v>
      </c>
      <c r="E95" s="96"/>
      <c r="F95" s="96"/>
      <c r="G95" s="96"/>
      <c r="H95" s="96"/>
      <c r="I95" s="96"/>
      <c r="J95" s="97">
        <f>J126</f>
        <v>0</v>
      </c>
      <c r="L95" s="94"/>
    </row>
    <row r="96" spans="2:47" s="9" customFormat="1" ht="19.899999999999999" hidden="1" customHeight="1" x14ac:dyDescent="0.2">
      <c r="B96" s="98"/>
      <c r="D96" s="99" t="s">
        <v>81</v>
      </c>
      <c r="E96" s="100"/>
      <c r="F96" s="100"/>
      <c r="G96" s="100"/>
      <c r="H96" s="100"/>
      <c r="I96" s="100"/>
      <c r="J96" s="101">
        <f>J127</f>
        <v>0</v>
      </c>
      <c r="L96" s="98"/>
    </row>
    <row r="97" spans="2:12" s="9" customFormat="1" ht="19.899999999999999" hidden="1" customHeight="1" x14ac:dyDescent="0.2">
      <c r="B97" s="98"/>
      <c r="D97" s="99" t="s">
        <v>82</v>
      </c>
      <c r="E97" s="100"/>
      <c r="F97" s="100"/>
      <c r="G97" s="100"/>
      <c r="H97" s="100"/>
      <c r="I97" s="100"/>
      <c r="J97" s="101">
        <f>J136</f>
        <v>0</v>
      </c>
      <c r="L97" s="98"/>
    </row>
    <row r="98" spans="2:12" s="9" customFormat="1" ht="19.899999999999999" hidden="1" customHeight="1" x14ac:dyDescent="0.2">
      <c r="B98" s="98"/>
      <c r="D98" s="99" t="s">
        <v>83</v>
      </c>
      <c r="E98" s="100"/>
      <c r="F98" s="100"/>
      <c r="G98" s="100"/>
      <c r="H98" s="100"/>
      <c r="I98" s="100"/>
      <c r="J98" s="101">
        <f>J143</f>
        <v>0</v>
      </c>
      <c r="L98" s="98"/>
    </row>
    <row r="99" spans="2:12" s="8" customFormat="1" ht="24.95" hidden="1" customHeight="1" x14ac:dyDescent="0.2">
      <c r="B99" s="94"/>
      <c r="D99" s="95" t="s">
        <v>84</v>
      </c>
      <c r="E99" s="96"/>
      <c r="F99" s="96"/>
      <c r="G99" s="96"/>
      <c r="H99" s="96"/>
      <c r="I99" s="96"/>
      <c r="J99" s="97">
        <f>J145</f>
        <v>0</v>
      </c>
      <c r="L99" s="94"/>
    </row>
    <row r="100" spans="2:12" s="9" customFormat="1" ht="19.899999999999999" hidden="1" customHeight="1" x14ac:dyDescent="0.2">
      <c r="B100" s="98"/>
      <c r="D100" s="99" t="s">
        <v>85</v>
      </c>
      <c r="E100" s="100"/>
      <c r="F100" s="100"/>
      <c r="G100" s="100"/>
      <c r="H100" s="100"/>
      <c r="I100" s="100"/>
      <c r="J100" s="101">
        <f>J146</f>
        <v>0</v>
      </c>
      <c r="L100" s="98"/>
    </row>
    <row r="101" spans="2:12" s="9" customFormat="1" ht="19.899999999999999" hidden="1" customHeight="1" x14ac:dyDescent="0.2">
      <c r="B101" s="98"/>
      <c r="D101" s="99" t="s">
        <v>86</v>
      </c>
      <c r="E101" s="100"/>
      <c r="F101" s="100"/>
      <c r="G101" s="100"/>
      <c r="H101" s="100"/>
      <c r="I101" s="100"/>
      <c r="J101" s="101">
        <f>J149</f>
        <v>0</v>
      </c>
      <c r="L101" s="98"/>
    </row>
    <row r="102" spans="2:12" s="9" customFormat="1" ht="19.899999999999999" hidden="1" customHeight="1" x14ac:dyDescent="0.2">
      <c r="B102" s="98"/>
      <c r="D102" s="99" t="s">
        <v>87</v>
      </c>
      <c r="E102" s="100"/>
      <c r="F102" s="100"/>
      <c r="G102" s="100"/>
      <c r="H102" s="100"/>
      <c r="I102" s="100"/>
      <c r="J102" s="101">
        <f>J151</f>
        <v>0</v>
      </c>
      <c r="L102" s="98"/>
    </row>
    <row r="103" spans="2:12" s="9" customFormat="1" ht="19.899999999999999" hidden="1" customHeight="1" x14ac:dyDescent="0.2">
      <c r="B103" s="98"/>
      <c r="D103" s="99" t="s">
        <v>88</v>
      </c>
      <c r="E103" s="100"/>
      <c r="F103" s="100"/>
      <c r="G103" s="100"/>
      <c r="H103" s="100"/>
      <c r="I103" s="100"/>
      <c r="J103" s="101">
        <f>J159</f>
        <v>0</v>
      </c>
      <c r="L103" s="98"/>
    </row>
    <row r="104" spans="2:12" s="9" customFormat="1" ht="19.899999999999999" hidden="1" customHeight="1" x14ac:dyDescent="0.2">
      <c r="B104" s="98"/>
      <c r="D104" s="99" t="s">
        <v>89</v>
      </c>
      <c r="E104" s="100"/>
      <c r="F104" s="100"/>
      <c r="G104" s="100"/>
      <c r="H104" s="100"/>
      <c r="I104" s="100"/>
      <c r="J104" s="101">
        <f>J165</f>
        <v>0</v>
      </c>
      <c r="L104" s="98"/>
    </row>
    <row r="105" spans="2:12" s="9" customFormat="1" ht="19.899999999999999" hidden="1" customHeight="1" x14ac:dyDescent="0.2">
      <c r="B105" s="98"/>
      <c r="D105" s="99" t="s">
        <v>90</v>
      </c>
      <c r="E105" s="100"/>
      <c r="F105" s="100"/>
      <c r="G105" s="100"/>
      <c r="H105" s="100"/>
      <c r="I105" s="100"/>
      <c r="J105" s="101">
        <f>J168</f>
        <v>0</v>
      </c>
      <c r="L105" s="98"/>
    </row>
    <row r="106" spans="2:12" s="8" customFormat="1" ht="24.95" hidden="1" customHeight="1" x14ac:dyDescent="0.2">
      <c r="B106" s="94"/>
      <c r="D106" s="95" t="s">
        <v>91</v>
      </c>
      <c r="E106" s="96"/>
      <c r="F106" s="96"/>
      <c r="G106" s="96"/>
      <c r="H106" s="96"/>
      <c r="I106" s="96"/>
      <c r="J106" s="97">
        <f>J170</f>
        <v>0</v>
      </c>
      <c r="L106" s="94"/>
    </row>
    <row r="107" spans="2:12" s="9" customFormat="1" ht="19.899999999999999" hidden="1" customHeight="1" x14ac:dyDescent="0.2">
      <c r="B107" s="98"/>
      <c r="D107" s="99" t="s">
        <v>92</v>
      </c>
      <c r="E107" s="100"/>
      <c r="F107" s="100"/>
      <c r="G107" s="100"/>
      <c r="H107" s="100"/>
      <c r="I107" s="100"/>
      <c r="J107" s="101">
        <f>J171</f>
        <v>0</v>
      </c>
      <c r="L107" s="98"/>
    </row>
    <row r="108" spans="2:12" s="1" customFormat="1" ht="21.75" hidden="1" customHeight="1" x14ac:dyDescent="0.2">
      <c r="B108" s="25"/>
      <c r="L108" s="25"/>
    </row>
    <row r="109" spans="2:12" s="1" customFormat="1" ht="6.95" hidden="1" customHeight="1" x14ac:dyDescent="0.2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25"/>
    </row>
    <row r="110" spans="2:12" hidden="1" x14ac:dyDescent="0.2"/>
    <row r="111" spans="2:12" hidden="1" x14ac:dyDescent="0.2"/>
    <row r="112" spans="2:12" hidden="1" x14ac:dyDescent="0.2"/>
    <row r="113" spans="2:65" s="1" customFormat="1" ht="6.95" customHeight="1" x14ac:dyDescent="0.2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25"/>
    </row>
    <row r="114" spans="2:65" s="1" customFormat="1" ht="24.95" customHeight="1" x14ac:dyDescent="0.2">
      <c r="B114" s="25"/>
      <c r="C114" s="17" t="s">
        <v>296</v>
      </c>
      <c r="L114" s="25"/>
    </row>
    <row r="115" spans="2:65" s="1" customFormat="1" ht="6.95" customHeight="1" x14ac:dyDescent="0.2">
      <c r="B115" s="25"/>
      <c r="L115" s="25"/>
    </row>
    <row r="116" spans="2:65" s="1" customFormat="1" ht="12" customHeight="1" x14ac:dyDescent="0.2">
      <c r="B116" s="25"/>
      <c r="C116" s="22" t="s">
        <v>11</v>
      </c>
      <c r="L116" s="25"/>
    </row>
    <row r="117" spans="2:65" s="1" customFormat="1" ht="16.5" customHeight="1" x14ac:dyDescent="0.2">
      <c r="B117" s="25"/>
      <c r="E117" s="173" t="str">
        <f>E7</f>
        <v>Rekonštrukcia miestnosti č. 109 a 110 kultúrneho domu</v>
      </c>
      <c r="F117" s="182"/>
      <c r="G117" s="182"/>
      <c r="H117" s="182"/>
      <c r="L117" s="25"/>
    </row>
    <row r="118" spans="2:65" s="1" customFormat="1" ht="6.95" customHeight="1" x14ac:dyDescent="0.2">
      <c r="B118" s="25"/>
      <c r="L118" s="25"/>
    </row>
    <row r="119" spans="2:65" s="1" customFormat="1" ht="12" customHeight="1" x14ac:dyDescent="0.2">
      <c r="B119" s="25"/>
      <c r="C119" s="22" t="s">
        <v>15</v>
      </c>
      <c r="F119" s="20" t="str">
        <f>F10</f>
        <v xml:space="preserve"> </v>
      </c>
      <c r="I119" s="22" t="s">
        <v>17</v>
      </c>
      <c r="J119" s="45" t="str">
        <f>IF(J10="","",J10)</f>
        <v/>
      </c>
      <c r="L119" s="25"/>
    </row>
    <row r="120" spans="2:65" s="1" customFormat="1" ht="6.95" customHeight="1" x14ac:dyDescent="0.2">
      <c r="B120" s="25"/>
      <c r="L120" s="25"/>
    </row>
    <row r="121" spans="2:65" s="1" customFormat="1" ht="43.15" customHeight="1" x14ac:dyDescent="0.2">
      <c r="B121" s="25"/>
      <c r="C121" s="22" t="s">
        <v>18</v>
      </c>
      <c r="F121" s="20" t="str">
        <f>E13</f>
        <v>Obec Valkovce, Valkovce 62, 090 42 Okrúhle</v>
      </c>
      <c r="I121" s="22" t="s">
        <v>23</v>
      </c>
      <c r="J121" s="23"/>
      <c r="L121" s="25"/>
    </row>
    <row r="122" spans="2:65" s="1" customFormat="1" ht="15.2" customHeight="1" x14ac:dyDescent="0.2">
      <c r="B122" s="25"/>
      <c r="C122" s="22" t="s">
        <v>22</v>
      </c>
      <c r="F122" s="20" t="str">
        <f>IF(E16="","",E16)</f>
        <v xml:space="preserve"> </v>
      </c>
      <c r="I122" s="22" t="s">
        <v>26</v>
      </c>
      <c r="J122" s="23"/>
      <c r="L122" s="25"/>
    </row>
    <row r="123" spans="2:65" s="1" customFormat="1" ht="10.35" customHeight="1" x14ac:dyDescent="0.2">
      <c r="B123" s="25"/>
      <c r="L123" s="25"/>
    </row>
    <row r="124" spans="2:65" s="10" customFormat="1" ht="29.25" customHeight="1" x14ac:dyDescent="0.2">
      <c r="B124" s="102"/>
      <c r="C124" s="103" t="s">
        <v>93</v>
      </c>
      <c r="D124" s="104" t="s">
        <v>53</v>
      </c>
      <c r="E124" s="104" t="s">
        <v>49</v>
      </c>
      <c r="F124" s="104" t="s">
        <v>50</v>
      </c>
      <c r="G124" s="104" t="s">
        <v>94</v>
      </c>
      <c r="H124" s="104" t="s">
        <v>95</v>
      </c>
      <c r="I124" s="104" t="s">
        <v>96</v>
      </c>
      <c r="J124" s="105" t="s">
        <v>77</v>
      </c>
      <c r="K124" s="106" t="s">
        <v>97</v>
      </c>
      <c r="L124" s="102"/>
      <c r="M124" s="52" t="s">
        <v>1</v>
      </c>
      <c r="N124" s="53" t="s">
        <v>32</v>
      </c>
      <c r="O124" s="53" t="s">
        <v>98</v>
      </c>
      <c r="P124" s="53" t="s">
        <v>99</v>
      </c>
      <c r="Q124" s="53" t="s">
        <v>100</v>
      </c>
      <c r="R124" s="53" t="s">
        <v>101</v>
      </c>
      <c r="S124" s="53" t="s">
        <v>102</v>
      </c>
      <c r="T124" s="54" t="s">
        <v>103</v>
      </c>
    </row>
    <row r="125" spans="2:65" s="1" customFormat="1" ht="22.9" customHeight="1" x14ac:dyDescent="0.25">
      <c r="B125" s="25"/>
      <c r="C125" s="57" t="s">
        <v>78</v>
      </c>
      <c r="J125" s="107">
        <f>BK125</f>
        <v>0</v>
      </c>
      <c r="L125" s="25"/>
      <c r="M125" s="55"/>
      <c r="N125" s="46"/>
      <c r="O125" s="46"/>
      <c r="P125" s="108">
        <f>P126+P145+P170</f>
        <v>0</v>
      </c>
      <c r="Q125" s="46"/>
      <c r="R125" s="108">
        <f>R126+R145+R170</f>
        <v>0</v>
      </c>
      <c r="S125" s="46"/>
      <c r="T125" s="109">
        <f>T126+T145+T170</f>
        <v>0</v>
      </c>
      <c r="AT125" s="13" t="s">
        <v>67</v>
      </c>
      <c r="AU125" s="13" t="s">
        <v>79</v>
      </c>
      <c r="BK125" s="110">
        <f>BK126+BK145+BK170</f>
        <v>0</v>
      </c>
    </row>
    <row r="126" spans="2:65" s="11" customFormat="1" ht="25.9" customHeight="1" x14ac:dyDescent="0.2">
      <c r="B126" s="111"/>
      <c r="D126" s="112" t="s">
        <v>67</v>
      </c>
      <c r="E126" s="113" t="s">
        <v>104</v>
      </c>
      <c r="F126" s="113" t="s">
        <v>105</v>
      </c>
      <c r="J126" s="114">
        <f>BK126</f>
        <v>0</v>
      </c>
      <c r="L126" s="111"/>
      <c r="M126" s="115"/>
      <c r="N126" s="116"/>
      <c r="O126" s="116"/>
      <c r="P126" s="117">
        <f>P127+P136+P143</f>
        <v>0</v>
      </c>
      <c r="Q126" s="116"/>
      <c r="R126" s="117">
        <f>R127+R136+R143</f>
        <v>0</v>
      </c>
      <c r="S126" s="116"/>
      <c r="T126" s="118">
        <f>T127+T136+T143</f>
        <v>0</v>
      </c>
      <c r="AR126" s="112" t="s">
        <v>73</v>
      </c>
      <c r="AT126" s="119" t="s">
        <v>67</v>
      </c>
      <c r="AU126" s="119" t="s">
        <v>68</v>
      </c>
      <c r="AY126" s="112" t="s">
        <v>106</v>
      </c>
      <c r="BK126" s="120">
        <f>BK127+BK136+BK143</f>
        <v>0</v>
      </c>
    </row>
    <row r="127" spans="2:65" s="11" customFormat="1" ht="22.9" customHeight="1" x14ac:dyDescent="0.2">
      <c r="B127" s="111"/>
      <c r="D127" s="112" t="s">
        <v>67</v>
      </c>
      <c r="E127" s="121" t="s">
        <v>107</v>
      </c>
      <c r="F127" s="121" t="s">
        <v>108</v>
      </c>
      <c r="J127" s="122">
        <f>BK127</f>
        <v>0</v>
      </c>
      <c r="L127" s="111"/>
      <c r="M127" s="115"/>
      <c r="N127" s="116"/>
      <c r="O127" s="116"/>
      <c r="P127" s="117">
        <f>SUM(P128:P135)</f>
        <v>0</v>
      </c>
      <c r="Q127" s="116"/>
      <c r="R127" s="117">
        <f>SUM(R128:R135)</f>
        <v>0</v>
      </c>
      <c r="S127" s="116"/>
      <c r="T127" s="118">
        <f>SUM(T128:T135)</f>
        <v>0</v>
      </c>
      <c r="AR127" s="112" t="s">
        <v>73</v>
      </c>
      <c r="AT127" s="119" t="s">
        <v>67</v>
      </c>
      <c r="AU127" s="119" t="s">
        <v>73</v>
      </c>
      <c r="AY127" s="112" t="s">
        <v>106</v>
      </c>
      <c r="BK127" s="120">
        <f>SUM(BK128:BK135)</f>
        <v>0</v>
      </c>
    </row>
    <row r="128" spans="2:65" s="1" customFormat="1" ht="24" customHeight="1" x14ac:dyDescent="0.2">
      <c r="B128" s="123"/>
      <c r="C128" s="124" t="s">
        <v>73</v>
      </c>
      <c r="D128" s="124" t="s">
        <v>109</v>
      </c>
      <c r="E128" s="125" t="s">
        <v>110</v>
      </c>
      <c r="F128" s="126" t="s">
        <v>111</v>
      </c>
      <c r="G128" s="127" t="s">
        <v>112</v>
      </c>
      <c r="H128" s="128"/>
      <c r="I128" s="128"/>
      <c r="J128" s="128"/>
      <c r="K128" s="126" t="s">
        <v>113</v>
      </c>
      <c r="L128" s="25"/>
      <c r="M128" s="129" t="s">
        <v>1</v>
      </c>
      <c r="N128" s="130" t="s">
        <v>34</v>
      </c>
      <c r="O128" s="131">
        <v>0.42803999999999998</v>
      </c>
      <c r="P128" s="131">
        <f t="shared" ref="P128:P135" si="0">O128*H128</f>
        <v>0</v>
      </c>
      <c r="Q128" s="131">
        <v>1.899E-2</v>
      </c>
      <c r="R128" s="131">
        <f t="shared" ref="R128:R135" si="1">Q128*H128</f>
        <v>0</v>
      </c>
      <c r="S128" s="131">
        <v>0</v>
      </c>
      <c r="T128" s="132">
        <f t="shared" ref="T128:T135" si="2">S128*H128</f>
        <v>0</v>
      </c>
      <c r="AR128" s="133" t="s">
        <v>114</v>
      </c>
      <c r="AT128" s="133" t="s">
        <v>109</v>
      </c>
      <c r="AU128" s="133" t="s">
        <v>115</v>
      </c>
      <c r="AY128" s="13" t="s">
        <v>106</v>
      </c>
      <c r="BE128" s="134">
        <f t="shared" ref="BE128:BE135" si="3">IF(N128="základná",J128,0)</f>
        <v>0</v>
      </c>
      <c r="BF128" s="134">
        <f t="shared" ref="BF128:BF135" si="4">IF(N128="znížená",J128,0)</f>
        <v>0</v>
      </c>
      <c r="BG128" s="134">
        <f t="shared" ref="BG128:BG135" si="5">IF(N128="zákl. prenesená",J128,0)</f>
        <v>0</v>
      </c>
      <c r="BH128" s="134">
        <f t="shared" ref="BH128:BH135" si="6">IF(N128="zníž. prenesená",J128,0)</f>
        <v>0</v>
      </c>
      <c r="BI128" s="134">
        <f t="shared" ref="BI128:BI135" si="7">IF(N128="nulová",J128,0)</f>
        <v>0</v>
      </c>
      <c r="BJ128" s="13" t="s">
        <v>115</v>
      </c>
      <c r="BK128" s="135">
        <f t="shared" ref="BK128:BK135" si="8">ROUND(I128*H128,3)</f>
        <v>0</v>
      </c>
      <c r="BL128" s="13" t="s">
        <v>114</v>
      </c>
      <c r="BM128" s="133" t="s">
        <v>116</v>
      </c>
    </row>
    <row r="129" spans="2:65" s="1" customFormat="1" ht="24" customHeight="1" x14ac:dyDescent="0.2">
      <c r="B129" s="123"/>
      <c r="C129" s="124" t="s">
        <v>115</v>
      </c>
      <c r="D129" s="124" t="s">
        <v>109</v>
      </c>
      <c r="E129" s="125" t="s">
        <v>117</v>
      </c>
      <c r="F129" s="126" t="s">
        <v>118</v>
      </c>
      <c r="G129" s="127" t="s">
        <v>112</v>
      </c>
      <c r="H129" s="128"/>
      <c r="I129" s="128"/>
      <c r="J129" s="128"/>
      <c r="K129" s="126" t="s">
        <v>113</v>
      </c>
      <c r="L129" s="25"/>
      <c r="M129" s="129" t="s">
        <v>1</v>
      </c>
      <c r="N129" s="130" t="s">
        <v>34</v>
      </c>
      <c r="O129" s="131">
        <v>0.80010000000000003</v>
      </c>
      <c r="P129" s="131">
        <f t="shared" si="0"/>
        <v>0</v>
      </c>
      <c r="Q129" s="131">
        <v>3.7560000000000003E-2</v>
      </c>
      <c r="R129" s="131">
        <f t="shared" si="1"/>
        <v>0</v>
      </c>
      <c r="S129" s="131">
        <v>0</v>
      </c>
      <c r="T129" s="132">
        <f t="shared" si="2"/>
        <v>0</v>
      </c>
      <c r="AR129" s="133" t="s">
        <v>114</v>
      </c>
      <c r="AT129" s="133" t="s">
        <v>109</v>
      </c>
      <c r="AU129" s="133" t="s">
        <v>115</v>
      </c>
      <c r="AY129" s="13" t="s">
        <v>106</v>
      </c>
      <c r="BE129" s="134">
        <f t="shared" si="3"/>
        <v>0</v>
      </c>
      <c r="BF129" s="134">
        <f t="shared" si="4"/>
        <v>0</v>
      </c>
      <c r="BG129" s="134">
        <f t="shared" si="5"/>
        <v>0</v>
      </c>
      <c r="BH129" s="134">
        <f t="shared" si="6"/>
        <v>0</v>
      </c>
      <c r="BI129" s="134">
        <f t="shared" si="7"/>
        <v>0</v>
      </c>
      <c r="BJ129" s="13" t="s">
        <v>115</v>
      </c>
      <c r="BK129" s="135">
        <f t="shared" si="8"/>
        <v>0</v>
      </c>
      <c r="BL129" s="13" t="s">
        <v>114</v>
      </c>
      <c r="BM129" s="133" t="s">
        <v>119</v>
      </c>
    </row>
    <row r="130" spans="2:65" s="1" customFormat="1" ht="24" customHeight="1" x14ac:dyDescent="0.2">
      <c r="B130" s="123"/>
      <c r="C130" s="124" t="s">
        <v>120</v>
      </c>
      <c r="D130" s="124" t="s">
        <v>109</v>
      </c>
      <c r="E130" s="125" t="s">
        <v>121</v>
      </c>
      <c r="F130" s="126" t="s">
        <v>122</v>
      </c>
      <c r="G130" s="127" t="s">
        <v>112</v>
      </c>
      <c r="H130" s="128"/>
      <c r="I130" s="128"/>
      <c r="J130" s="128"/>
      <c r="K130" s="126" t="s">
        <v>113</v>
      </c>
      <c r="L130" s="25"/>
      <c r="M130" s="129" t="s">
        <v>1</v>
      </c>
      <c r="N130" s="130" t="s">
        <v>34</v>
      </c>
      <c r="O130" s="131">
        <v>0.11118</v>
      </c>
      <c r="P130" s="131">
        <f t="shared" si="0"/>
        <v>0</v>
      </c>
      <c r="Q130" s="131">
        <v>4.15E-3</v>
      </c>
      <c r="R130" s="131">
        <f t="shared" si="1"/>
        <v>0</v>
      </c>
      <c r="S130" s="131">
        <v>0</v>
      </c>
      <c r="T130" s="132">
        <f t="shared" si="2"/>
        <v>0</v>
      </c>
      <c r="AR130" s="133" t="s">
        <v>114</v>
      </c>
      <c r="AT130" s="133" t="s">
        <v>109</v>
      </c>
      <c r="AU130" s="133" t="s">
        <v>115</v>
      </c>
      <c r="AY130" s="13" t="s">
        <v>106</v>
      </c>
      <c r="BE130" s="134">
        <f t="shared" si="3"/>
        <v>0</v>
      </c>
      <c r="BF130" s="134">
        <f t="shared" si="4"/>
        <v>0</v>
      </c>
      <c r="BG130" s="134">
        <f t="shared" si="5"/>
        <v>0</v>
      </c>
      <c r="BH130" s="134">
        <f t="shared" si="6"/>
        <v>0</v>
      </c>
      <c r="BI130" s="134">
        <f t="shared" si="7"/>
        <v>0</v>
      </c>
      <c r="BJ130" s="13" t="s">
        <v>115</v>
      </c>
      <c r="BK130" s="135">
        <f t="shared" si="8"/>
        <v>0</v>
      </c>
      <c r="BL130" s="13" t="s">
        <v>114</v>
      </c>
      <c r="BM130" s="133" t="s">
        <v>123</v>
      </c>
    </row>
    <row r="131" spans="2:65" s="1" customFormat="1" ht="24" customHeight="1" x14ac:dyDescent="0.2">
      <c r="B131" s="123"/>
      <c r="C131" s="124" t="s">
        <v>114</v>
      </c>
      <c r="D131" s="124" t="s">
        <v>109</v>
      </c>
      <c r="E131" s="125" t="s">
        <v>124</v>
      </c>
      <c r="F131" s="126" t="s">
        <v>125</v>
      </c>
      <c r="G131" s="127" t="s">
        <v>112</v>
      </c>
      <c r="H131" s="128"/>
      <c r="I131" s="128"/>
      <c r="J131" s="128"/>
      <c r="K131" s="126" t="s">
        <v>113</v>
      </c>
      <c r="L131" s="25"/>
      <c r="M131" s="129" t="s">
        <v>1</v>
      </c>
      <c r="N131" s="130" t="s">
        <v>34</v>
      </c>
      <c r="O131" s="131">
        <v>9.2069999999999999E-2</v>
      </c>
      <c r="P131" s="131">
        <f t="shared" si="0"/>
        <v>0</v>
      </c>
      <c r="Q131" s="131">
        <v>3.5E-4</v>
      </c>
      <c r="R131" s="131">
        <f t="shared" si="1"/>
        <v>0</v>
      </c>
      <c r="S131" s="131">
        <v>0</v>
      </c>
      <c r="T131" s="132">
        <f t="shared" si="2"/>
        <v>0</v>
      </c>
      <c r="AR131" s="133" t="s">
        <v>114</v>
      </c>
      <c r="AT131" s="133" t="s">
        <v>109</v>
      </c>
      <c r="AU131" s="133" t="s">
        <v>115</v>
      </c>
      <c r="AY131" s="13" t="s">
        <v>106</v>
      </c>
      <c r="BE131" s="134">
        <f t="shared" si="3"/>
        <v>0</v>
      </c>
      <c r="BF131" s="134">
        <f t="shared" si="4"/>
        <v>0</v>
      </c>
      <c r="BG131" s="134">
        <f t="shared" si="5"/>
        <v>0</v>
      </c>
      <c r="BH131" s="134">
        <f t="shared" si="6"/>
        <v>0</v>
      </c>
      <c r="BI131" s="134">
        <f t="shared" si="7"/>
        <v>0</v>
      </c>
      <c r="BJ131" s="13" t="s">
        <v>115</v>
      </c>
      <c r="BK131" s="135">
        <f t="shared" si="8"/>
        <v>0</v>
      </c>
      <c r="BL131" s="13" t="s">
        <v>114</v>
      </c>
      <c r="BM131" s="133" t="s">
        <v>126</v>
      </c>
    </row>
    <row r="132" spans="2:65" s="1" customFormat="1" ht="24" customHeight="1" x14ac:dyDescent="0.2">
      <c r="B132" s="123"/>
      <c r="C132" s="124" t="s">
        <v>127</v>
      </c>
      <c r="D132" s="124" t="s">
        <v>109</v>
      </c>
      <c r="E132" s="125" t="s">
        <v>128</v>
      </c>
      <c r="F132" s="126" t="s">
        <v>129</v>
      </c>
      <c r="G132" s="127" t="s">
        <v>112</v>
      </c>
      <c r="H132" s="128"/>
      <c r="I132" s="128"/>
      <c r="J132" s="128"/>
      <c r="K132" s="126" t="s">
        <v>113</v>
      </c>
      <c r="L132" s="25"/>
      <c r="M132" s="129" t="s">
        <v>1</v>
      </c>
      <c r="N132" s="130" t="s">
        <v>34</v>
      </c>
      <c r="O132" s="131">
        <v>3.5009999999999999E-2</v>
      </c>
      <c r="P132" s="131">
        <f t="shared" si="0"/>
        <v>0</v>
      </c>
      <c r="Q132" s="131">
        <v>0</v>
      </c>
      <c r="R132" s="131">
        <f t="shared" si="1"/>
        <v>0</v>
      </c>
      <c r="S132" s="131">
        <v>0</v>
      </c>
      <c r="T132" s="132">
        <f t="shared" si="2"/>
        <v>0</v>
      </c>
      <c r="AR132" s="133" t="s">
        <v>114</v>
      </c>
      <c r="AT132" s="133" t="s">
        <v>109</v>
      </c>
      <c r="AU132" s="133" t="s">
        <v>115</v>
      </c>
      <c r="AY132" s="13" t="s">
        <v>106</v>
      </c>
      <c r="BE132" s="134">
        <f t="shared" si="3"/>
        <v>0</v>
      </c>
      <c r="BF132" s="134">
        <f t="shared" si="4"/>
        <v>0</v>
      </c>
      <c r="BG132" s="134">
        <f t="shared" si="5"/>
        <v>0</v>
      </c>
      <c r="BH132" s="134">
        <f t="shared" si="6"/>
        <v>0</v>
      </c>
      <c r="BI132" s="134">
        <f t="shared" si="7"/>
        <v>0</v>
      </c>
      <c r="BJ132" s="13" t="s">
        <v>115</v>
      </c>
      <c r="BK132" s="135">
        <f t="shared" si="8"/>
        <v>0</v>
      </c>
      <c r="BL132" s="13" t="s">
        <v>114</v>
      </c>
      <c r="BM132" s="133" t="s">
        <v>130</v>
      </c>
    </row>
    <row r="133" spans="2:65" s="1" customFormat="1" ht="24" customHeight="1" x14ac:dyDescent="0.2">
      <c r="B133" s="123"/>
      <c r="C133" s="136" t="s">
        <v>107</v>
      </c>
      <c r="D133" s="136" t="s">
        <v>131</v>
      </c>
      <c r="E133" s="137" t="s">
        <v>132</v>
      </c>
      <c r="F133" s="138" t="s">
        <v>133</v>
      </c>
      <c r="G133" s="139" t="s">
        <v>134</v>
      </c>
      <c r="H133" s="140"/>
      <c r="I133" s="140"/>
      <c r="J133" s="140"/>
      <c r="K133" s="138" t="s">
        <v>113</v>
      </c>
      <c r="L133" s="141"/>
      <c r="M133" s="142" t="s">
        <v>1</v>
      </c>
      <c r="N133" s="143" t="s">
        <v>34</v>
      </c>
      <c r="O133" s="131">
        <v>0</v>
      </c>
      <c r="P133" s="131">
        <f t="shared" si="0"/>
        <v>0</v>
      </c>
      <c r="Q133" s="131">
        <v>1E-3</v>
      </c>
      <c r="R133" s="131">
        <f t="shared" si="1"/>
        <v>0</v>
      </c>
      <c r="S133" s="131">
        <v>0</v>
      </c>
      <c r="T133" s="132">
        <f t="shared" si="2"/>
        <v>0</v>
      </c>
      <c r="AR133" s="133" t="s">
        <v>135</v>
      </c>
      <c r="AT133" s="133" t="s">
        <v>131</v>
      </c>
      <c r="AU133" s="133" t="s">
        <v>115</v>
      </c>
      <c r="AY133" s="13" t="s">
        <v>106</v>
      </c>
      <c r="BE133" s="134">
        <f t="shared" si="3"/>
        <v>0</v>
      </c>
      <c r="BF133" s="134">
        <f t="shared" si="4"/>
        <v>0</v>
      </c>
      <c r="BG133" s="134">
        <f t="shared" si="5"/>
        <v>0</v>
      </c>
      <c r="BH133" s="134">
        <f t="shared" si="6"/>
        <v>0</v>
      </c>
      <c r="BI133" s="134">
        <f t="shared" si="7"/>
        <v>0</v>
      </c>
      <c r="BJ133" s="13" t="s">
        <v>115</v>
      </c>
      <c r="BK133" s="135">
        <f t="shared" si="8"/>
        <v>0</v>
      </c>
      <c r="BL133" s="13" t="s">
        <v>114</v>
      </c>
      <c r="BM133" s="133" t="s">
        <v>136</v>
      </c>
    </row>
    <row r="134" spans="2:65" s="1" customFormat="1" ht="24" customHeight="1" x14ac:dyDescent="0.2">
      <c r="B134" s="123"/>
      <c r="C134" s="136" t="s">
        <v>137</v>
      </c>
      <c r="D134" s="136" t="s">
        <v>131</v>
      </c>
      <c r="E134" s="137" t="s">
        <v>138</v>
      </c>
      <c r="F134" s="138" t="s">
        <v>139</v>
      </c>
      <c r="G134" s="139" t="s">
        <v>134</v>
      </c>
      <c r="H134" s="140"/>
      <c r="I134" s="140"/>
      <c r="J134" s="140"/>
      <c r="K134" s="138" t="s">
        <v>113</v>
      </c>
      <c r="L134" s="141"/>
      <c r="M134" s="142" t="s">
        <v>1</v>
      </c>
      <c r="N134" s="143" t="s">
        <v>34</v>
      </c>
      <c r="O134" s="131">
        <v>0</v>
      </c>
      <c r="P134" s="131">
        <f t="shared" si="0"/>
        <v>0</v>
      </c>
      <c r="Q134" s="131">
        <v>1E-3</v>
      </c>
      <c r="R134" s="131">
        <f t="shared" si="1"/>
        <v>0</v>
      </c>
      <c r="S134" s="131">
        <v>0</v>
      </c>
      <c r="T134" s="132">
        <f t="shared" si="2"/>
        <v>0</v>
      </c>
      <c r="AR134" s="133" t="s">
        <v>135</v>
      </c>
      <c r="AT134" s="133" t="s">
        <v>131</v>
      </c>
      <c r="AU134" s="133" t="s">
        <v>115</v>
      </c>
      <c r="AY134" s="13" t="s">
        <v>106</v>
      </c>
      <c r="BE134" s="134">
        <f t="shared" si="3"/>
        <v>0</v>
      </c>
      <c r="BF134" s="134">
        <f t="shared" si="4"/>
        <v>0</v>
      </c>
      <c r="BG134" s="134">
        <f t="shared" si="5"/>
        <v>0</v>
      </c>
      <c r="BH134" s="134">
        <f t="shared" si="6"/>
        <v>0</v>
      </c>
      <c r="BI134" s="134">
        <f t="shared" si="7"/>
        <v>0</v>
      </c>
      <c r="BJ134" s="13" t="s">
        <v>115</v>
      </c>
      <c r="BK134" s="135">
        <f t="shared" si="8"/>
        <v>0</v>
      </c>
      <c r="BL134" s="13" t="s">
        <v>114</v>
      </c>
      <c r="BM134" s="133" t="s">
        <v>140</v>
      </c>
    </row>
    <row r="135" spans="2:65" s="1" customFormat="1" ht="16.5" customHeight="1" x14ac:dyDescent="0.2">
      <c r="B135" s="123"/>
      <c r="C135" s="124" t="s">
        <v>135</v>
      </c>
      <c r="D135" s="124" t="s">
        <v>109</v>
      </c>
      <c r="E135" s="125" t="s">
        <v>141</v>
      </c>
      <c r="F135" s="126" t="s">
        <v>142</v>
      </c>
      <c r="G135" s="127" t="s">
        <v>112</v>
      </c>
      <c r="H135" s="128"/>
      <c r="I135" s="128"/>
      <c r="J135" s="128"/>
      <c r="K135" s="126" t="s">
        <v>113</v>
      </c>
      <c r="L135" s="25"/>
      <c r="M135" s="129" t="s">
        <v>1</v>
      </c>
      <c r="N135" s="130" t="s">
        <v>34</v>
      </c>
      <c r="O135" s="131">
        <v>0.48386000000000001</v>
      </c>
      <c r="P135" s="131">
        <f t="shared" si="0"/>
        <v>0</v>
      </c>
      <c r="Q135" s="131">
        <v>7.4160000000000004E-2</v>
      </c>
      <c r="R135" s="131">
        <f t="shared" si="1"/>
        <v>0</v>
      </c>
      <c r="S135" s="131">
        <v>0</v>
      </c>
      <c r="T135" s="132">
        <f t="shared" si="2"/>
        <v>0</v>
      </c>
      <c r="AR135" s="133" t="s">
        <v>114</v>
      </c>
      <c r="AT135" s="133" t="s">
        <v>109</v>
      </c>
      <c r="AU135" s="133" t="s">
        <v>115</v>
      </c>
      <c r="AY135" s="13" t="s">
        <v>106</v>
      </c>
      <c r="BE135" s="134">
        <f t="shared" si="3"/>
        <v>0</v>
      </c>
      <c r="BF135" s="134">
        <f t="shared" si="4"/>
        <v>0</v>
      </c>
      <c r="BG135" s="134">
        <f t="shared" si="5"/>
        <v>0</v>
      </c>
      <c r="BH135" s="134">
        <f t="shared" si="6"/>
        <v>0</v>
      </c>
      <c r="BI135" s="134">
        <f t="shared" si="7"/>
        <v>0</v>
      </c>
      <c r="BJ135" s="13" t="s">
        <v>115</v>
      </c>
      <c r="BK135" s="135">
        <f t="shared" si="8"/>
        <v>0</v>
      </c>
      <c r="BL135" s="13" t="s">
        <v>114</v>
      </c>
      <c r="BM135" s="133" t="s">
        <v>143</v>
      </c>
    </row>
    <row r="136" spans="2:65" s="11" customFormat="1" ht="22.9" customHeight="1" x14ac:dyDescent="0.2">
      <c r="B136" s="111"/>
      <c r="D136" s="112" t="s">
        <v>67</v>
      </c>
      <c r="E136" s="121" t="s">
        <v>144</v>
      </c>
      <c r="F136" s="121" t="s">
        <v>145</v>
      </c>
      <c r="J136" s="122"/>
      <c r="L136" s="111"/>
      <c r="M136" s="115"/>
      <c r="N136" s="116"/>
      <c r="O136" s="116"/>
      <c r="P136" s="117">
        <f>SUM(P137:P142)</f>
        <v>0</v>
      </c>
      <c r="Q136" s="116"/>
      <c r="R136" s="117">
        <f>SUM(R137:R142)</f>
        <v>0</v>
      </c>
      <c r="S136" s="116"/>
      <c r="T136" s="118">
        <f>SUM(T137:T142)</f>
        <v>0</v>
      </c>
      <c r="AR136" s="112" t="s">
        <v>73</v>
      </c>
      <c r="AT136" s="119" t="s">
        <v>67</v>
      </c>
      <c r="AU136" s="119" t="s">
        <v>73</v>
      </c>
      <c r="AY136" s="112" t="s">
        <v>106</v>
      </c>
      <c r="BK136" s="120">
        <f>SUM(BK137:BK142)</f>
        <v>0</v>
      </c>
    </row>
    <row r="137" spans="2:65" s="1" customFormat="1" ht="24" customHeight="1" x14ac:dyDescent="0.2">
      <c r="B137" s="123"/>
      <c r="C137" s="124" t="s">
        <v>144</v>
      </c>
      <c r="D137" s="124" t="s">
        <v>109</v>
      </c>
      <c r="E137" s="125" t="s">
        <v>146</v>
      </c>
      <c r="F137" s="126" t="s">
        <v>147</v>
      </c>
      <c r="G137" s="127" t="s">
        <v>112</v>
      </c>
      <c r="H137" s="128"/>
      <c r="I137" s="128"/>
      <c r="J137" s="128"/>
      <c r="K137" s="126" t="s">
        <v>113</v>
      </c>
      <c r="L137" s="25"/>
      <c r="M137" s="129" t="s">
        <v>1</v>
      </c>
      <c r="N137" s="130" t="s">
        <v>34</v>
      </c>
      <c r="O137" s="131">
        <v>0.13827999999999999</v>
      </c>
      <c r="P137" s="131">
        <f t="shared" ref="P137:P142" si="9">O137*H137</f>
        <v>0</v>
      </c>
      <c r="Q137" s="131">
        <v>1.92E-3</v>
      </c>
      <c r="R137" s="131">
        <f t="shared" ref="R137:R142" si="10">Q137*H137</f>
        <v>0</v>
      </c>
      <c r="S137" s="131">
        <v>0</v>
      </c>
      <c r="T137" s="132">
        <f t="shared" ref="T137:T142" si="11">S137*H137</f>
        <v>0</v>
      </c>
      <c r="AR137" s="133" t="s">
        <v>114</v>
      </c>
      <c r="AT137" s="133" t="s">
        <v>109</v>
      </c>
      <c r="AU137" s="133" t="s">
        <v>115</v>
      </c>
      <c r="AY137" s="13" t="s">
        <v>106</v>
      </c>
      <c r="BE137" s="134">
        <f t="shared" ref="BE137:BE142" si="12">IF(N137="základná",J137,0)</f>
        <v>0</v>
      </c>
      <c r="BF137" s="134">
        <f t="shared" ref="BF137:BF142" si="13">IF(N137="znížená",J137,0)</f>
        <v>0</v>
      </c>
      <c r="BG137" s="134">
        <f t="shared" ref="BG137:BG142" si="14">IF(N137="zákl. prenesená",J137,0)</f>
        <v>0</v>
      </c>
      <c r="BH137" s="134">
        <f t="shared" ref="BH137:BH142" si="15">IF(N137="zníž. prenesená",J137,0)</f>
        <v>0</v>
      </c>
      <c r="BI137" s="134">
        <f t="shared" ref="BI137:BI142" si="16">IF(N137="nulová",J137,0)</f>
        <v>0</v>
      </c>
      <c r="BJ137" s="13" t="s">
        <v>115</v>
      </c>
      <c r="BK137" s="135">
        <f t="shared" ref="BK137:BK142" si="17">ROUND(I137*H137,3)</f>
        <v>0</v>
      </c>
      <c r="BL137" s="13" t="s">
        <v>114</v>
      </c>
      <c r="BM137" s="133" t="s">
        <v>148</v>
      </c>
    </row>
    <row r="138" spans="2:65" s="1" customFormat="1" ht="16.5" customHeight="1" x14ac:dyDescent="0.2">
      <c r="B138" s="123"/>
      <c r="C138" s="124" t="s">
        <v>149</v>
      </c>
      <c r="D138" s="124" t="s">
        <v>109</v>
      </c>
      <c r="E138" s="125" t="s">
        <v>150</v>
      </c>
      <c r="F138" s="126" t="s">
        <v>151</v>
      </c>
      <c r="G138" s="127" t="s">
        <v>112</v>
      </c>
      <c r="H138" s="128"/>
      <c r="I138" s="128"/>
      <c r="J138" s="128"/>
      <c r="K138" s="126" t="s">
        <v>113</v>
      </c>
      <c r="L138" s="25"/>
      <c r="M138" s="129" t="s">
        <v>1</v>
      </c>
      <c r="N138" s="130" t="s">
        <v>34</v>
      </c>
      <c r="O138" s="131">
        <v>0.32401000000000002</v>
      </c>
      <c r="P138" s="131">
        <f t="shared" si="9"/>
        <v>0</v>
      </c>
      <c r="Q138" s="131">
        <v>5.0000000000000002E-5</v>
      </c>
      <c r="R138" s="131">
        <f t="shared" si="10"/>
        <v>0</v>
      </c>
      <c r="S138" s="131">
        <v>0</v>
      </c>
      <c r="T138" s="132">
        <f t="shared" si="11"/>
        <v>0</v>
      </c>
      <c r="AR138" s="133" t="s">
        <v>114</v>
      </c>
      <c r="AT138" s="133" t="s">
        <v>109</v>
      </c>
      <c r="AU138" s="133" t="s">
        <v>115</v>
      </c>
      <c r="AY138" s="13" t="s">
        <v>106</v>
      </c>
      <c r="BE138" s="134">
        <f t="shared" si="12"/>
        <v>0</v>
      </c>
      <c r="BF138" s="134">
        <f t="shared" si="13"/>
        <v>0</v>
      </c>
      <c r="BG138" s="134">
        <f t="shared" si="14"/>
        <v>0</v>
      </c>
      <c r="BH138" s="134">
        <f t="shared" si="15"/>
        <v>0</v>
      </c>
      <c r="BI138" s="134">
        <f t="shared" si="16"/>
        <v>0</v>
      </c>
      <c r="BJ138" s="13" t="s">
        <v>115</v>
      </c>
      <c r="BK138" s="135">
        <f t="shared" si="17"/>
        <v>0</v>
      </c>
      <c r="BL138" s="13" t="s">
        <v>114</v>
      </c>
      <c r="BM138" s="133" t="s">
        <v>152</v>
      </c>
    </row>
    <row r="139" spans="2:65" s="1" customFormat="1" ht="24" customHeight="1" x14ac:dyDescent="0.2">
      <c r="B139" s="123"/>
      <c r="C139" s="124" t="s">
        <v>153</v>
      </c>
      <c r="D139" s="124" t="s">
        <v>109</v>
      </c>
      <c r="E139" s="125" t="s">
        <v>154</v>
      </c>
      <c r="F139" s="126" t="s">
        <v>155</v>
      </c>
      <c r="G139" s="127" t="s">
        <v>112</v>
      </c>
      <c r="H139" s="128"/>
      <c r="I139" s="128"/>
      <c r="J139" s="128"/>
      <c r="K139" s="126" t="s">
        <v>113</v>
      </c>
      <c r="L139" s="25"/>
      <c r="M139" s="129" t="s">
        <v>1</v>
      </c>
      <c r="N139" s="130" t="s">
        <v>34</v>
      </c>
      <c r="O139" s="131">
        <v>0.8</v>
      </c>
      <c r="P139" s="131">
        <f t="shared" si="9"/>
        <v>0</v>
      </c>
      <c r="Q139" s="131">
        <v>0</v>
      </c>
      <c r="R139" s="131">
        <f t="shared" si="10"/>
        <v>0</v>
      </c>
      <c r="S139" s="131">
        <v>6.7000000000000004E-2</v>
      </c>
      <c r="T139" s="132">
        <f t="shared" si="11"/>
        <v>0</v>
      </c>
      <c r="AR139" s="133" t="s">
        <v>114</v>
      </c>
      <c r="AT139" s="133" t="s">
        <v>109</v>
      </c>
      <c r="AU139" s="133" t="s">
        <v>115</v>
      </c>
      <c r="AY139" s="13" t="s">
        <v>106</v>
      </c>
      <c r="BE139" s="134">
        <f t="shared" si="12"/>
        <v>0</v>
      </c>
      <c r="BF139" s="134">
        <f t="shared" si="13"/>
        <v>0</v>
      </c>
      <c r="BG139" s="134">
        <f t="shared" si="14"/>
        <v>0</v>
      </c>
      <c r="BH139" s="134">
        <f t="shared" si="15"/>
        <v>0</v>
      </c>
      <c r="BI139" s="134">
        <f t="shared" si="16"/>
        <v>0</v>
      </c>
      <c r="BJ139" s="13" t="s">
        <v>115</v>
      </c>
      <c r="BK139" s="135">
        <f t="shared" si="17"/>
        <v>0</v>
      </c>
      <c r="BL139" s="13" t="s">
        <v>114</v>
      </c>
      <c r="BM139" s="133" t="s">
        <v>156</v>
      </c>
    </row>
    <row r="140" spans="2:65" s="1" customFormat="1" ht="16.5" customHeight="1" x14ac:dyDescent="0.2">
      <c r="B140" s="123"/>
      <c r="C140" s="124" t="s">
        <v>157</v>
      </c>
      <c r="D140" s="124" t="s">
        <v>109</v>
      </c>
      <c r="E140" s="125" t="s">
        <v>158</v>
      </c>
      <c r="F140" s="126" t="s">
        <v>159</v>
      </c>
      <c r="G140" s="127" t="s">
        <v>160</v>
      </c>
      <c r="H140" s="128"/>
      <c r="I140" s="128"/>
      <c r="J140" s="128"/>
      <c r="K140" s="126" t="s">
        <v>113</v>
      </c>
      <c r="L140" s="25"/>
      <c r="M140" s="129" t="s">
        <v>1</v>
      </c>
      <c r="N140" s="130" t="s">
        <v>34</v>
      </c>
      <c r="O140" s="131">
        <v>0.59799999999999998</v>
      </c>
      <c r="P140" s="131">
        <f t="shared" si="9"/>
        <v>0</v>
      </c>
      <c r="Q140" s="131">
        <v>0</v>
      </c>
      <c r="R140" s="131">
        <f t="shared" si="10"/>
        <v>0</v>
      </c>
      <c r="S140" s="131">
        <v>0</v>
      </c>
      <c r="T140" s="132">
        <f t="shared" si="11"/>
        <v>0</v>
      </c>
      <c r="AR140" s="133" t="s">
        <v>114</v>
      </c>
      <c r="AT140" s="133" t="s">
        <v>109</v>
      </c>
      <c r="AU140" s="133" t="s">
        <v>115</v>
      </c>
      <c r="AY140" s="13" t="s">
        <v>106</v>
      </c>
      <c r="BE140" s="134">
        <f t="shared" si="12"/>
        <v>0</v>
      </c>
      <c r="BF140" s="134">
        <f t="shared" si="13"/>
        <v>0</v>
      </c>
      <c r="BG140" s="134">
        <f t="shared" si="14"/>
        <v>0</v>
      </c>
      <c r="BH140" s="134">
        <f t="shared" si="15"/>
        <v>0</v>
      </c>
      <c r="BI140" s="134">
        <f t="shared" si="16"/>
        <v>0</v>
      </c>
      <c r="BJ140" s="13" t="s">
        <v>115</v>
      </c>
      <c r="BK140" s="135">
        <f t="shared" si="17"/>
        <v>0</v>
      </c>
      <c r="BL140" s="13" t="s">
        <v>114</v>
      </c>
      <c r="BM140" s="133" t="s">
        <v>161</v>
      </c>
    </row>
    <row r="141" spans="2:65" s="1" customFormat="1" ht="24" customHeight="1" x14ac:dyDescent="0.2">
      <c r="B141" s="123"/>
      <c r="C141" s="124" t="s">
        <v>162</v>
      </c>
      <c r="D141" s="124" t="s">
        <v>109</v>
      </c>
      <c r="E141" s="125" t="s">
        <v>163</v>
      </c>
      <c r="F141" s="126" t="s">
        <v>164</v>
      </c>
      <c r="G141" s="127" t="s">
        <v>160</v>
      </c>
      <c r="H141" s="128"/>
      <c r="I141" s="128"/>
      <c r="J141" s="128"/>
      <c r="K141" s="126" t="s">
        <v>113</v>
      </c>
      <c r="L141" s="25"/>
      <c r="M141" s="129" t="s">
        <v>1</v>
      </c>
      <c r="N141" s="130" t="s">
        <v>34</v>
      </c>
      <c r="O141" s="131">
        <v>7.0000000000000001E-3</v>
      </c>
      <c r="P141" s="131">
        <f t="shared" si="9"/>
        <v>0</v>
      </c>
      <c r="Q141" s="131">
        <v>0</v>
      </c>
      <c r="R141" s="131">
        <f t="shared" si="10"/>
        <v>0</v>
      </c>
      <c r="S141" s="131">
        <v>0</v>
      </c>
      <c r="T141" s="132">
        <f t="shared" si="11"/>
        <v>0</v>
      </c>
      <c r="AR141" s="133" t="s">
        <v>114</v>
      </c>
      <c r="AT141" s="133" t="s">
        <v>109</v>
      </c>
      <c r="AU141" s="133" t="s">
        <v>115</v>
      </c>
      <c r="AY141" s="13" t="s">
        <v>106</v>
      </c>
      <c r="BE141" s="134">
        <f t="shared" si="12"/>
        <v>0</v>
      </c>
      <c r="BF141" s="134">
        <f t="shared" si="13"/>
        <v>0</v>
      </c>
      <c r="BG141" s="134">
        <f t="shared" si="14"/>
        <v>0</v>
      </c>
      <c r="BH141" s="134">
        <f t="shared" si="15"/>
        <v>0</v>
      </c>
      <c r="BI141" s="134">
        <f t="shared" si="16"/>
        <v>0</v>
      </c>
      <c r="BJ141" s="13" t="s">
        <v>115</v>
      </c>
      <c r="BK141" s="135">
        <f t="shared" si="17"/>
        <v>0</v>
      </c>
      <c r="BL141" s="13" t="s">
        <v>114</v>
      </c>
      <c r="BM141" s="133" t="s">
        <v>165</v>
      </c>
    </row>
    <row r="142" spans="2:65" s="1" customFormat="1" ht="24" customHeight="1" x14ac:dyDescent="0.2">
      <c r="B142" s="123"/>
      <c r="C142" s="124" t="s">
        <v>166</v>
      </c>
      <c r="D142" s="124" t="s">
        <v>109</v>
      </c>
      <c r="E142" s="125" t="s">
        <v>167</v>
      </c>
      <c r="F142" s="126" t="s">
        <v>168</v>
      </c>
      <c r="G142" s="127" t="s">
        <v>160</v>
      </c>
      <c r="H142" s="128"/>
      <c r="I142" s="128"/>
      <c r="J142" s="128"/>
      <c r="K142" s="126" t="s">
        <v>113</v>
      </c>
      <c r="L142" s="25"/>
      <c r="M142" s="129" t="s">
        <v>1</v>
      </c>
      <c r="N142" s="130" t="s">
        <v>34</v>
      </c>
      <c r="O142" s="131">
        <v>0.89</v>
      </c>
      <c r="P142" s="131">
        <f t="shared" si="9"/>
        <v>0</v>
      </c>
      <c r="Q142" s="131">
        <v>0</v>
      </c>
      <c r="R142" s="131">
        <f t="shared" si="10"/>
        <v>0</v>
      </c>
      <c r="S142" s="131">
        <v>0</v>
      </c>
      <c r="T142" s="132">
        <f t="shared" si="11"/>
        <v>0</v>
      </c>
      <c r="AR142" s="133" t="s">
        <v>114</v>
      </c>
      <c r="AT142" s="133" t="s">
        <v>109</v>
      </c>
      <c r="AU142" s="133" t="s">
        <v>115</v>
      </c>
      <c r="AY142" s="13" t="s">
        <v>106</v>
      </c>
      <c r="BE142" s="134">
        <f t="shared" si="12"/>
        <v>0</v>
      </c>
      <c r="BF142" s="134">
        <f t="shared" si="13"/>
        <v>0</v>
      </c>
      <c r="BG142" s="134">
        <f t="shared" si="14"/>
        <v>0</v>
      </c>
      <c r="BH142" s="134">
        <f t="shared" si="15"/>
        <v>0</v>
      </c>
      <c r="BI142" s="134">
        <f t="shared" si="16"/>
        <v>0</v>
      </c>
      <c r="BJ142" s="13" t="s">
        <v>115</v>
      </c>
      <c r="BK142" s="135">
        <f t="shared" si="17"/>
        <v>0</v>
      </c>
      <c r="BL142" s="13" t="s">
        <v>114</v>
      </c>
      <c r="BM142" s="133" t="s">
        <v>169</v>
      </c>
    </row>
    <row r="143" spans="2:65" s="11" customFormat="1" ht="22.9" customHeight="1" x14ac:dyDescent="0.2">
      <c r="B143" s="111"/>
      <c r="D143" s="112" t="s">
        <v>67</v>
      </c>
      <c r="E143" s="121" t="s">
        <v>170</v>
      </c>
      <c r="F143" s="121" t="s">
        <v>171</v>
      </c>
      <c r="J143" s="122"/>
      <c r="L143" s="111"/>
      <c r="M143" s="115"/>
      <c r="N143" s="116"/>
      <c r="O143" s="116"/>
      <c r="P143" s="117">
        <f>P144</f>
        <v>0</v>
      </c>
      <c r="Q143" s="116"/>
      <c r="R143" s="117">
        <f>R144</f>
        <v>0</v>
      </c>
      <c r="S143" s="116"/>
      <c r="T143" s="118">
        <f>T144</f>
        <v>0</v>
      </c>
      <c r="AR143" s="112" t="s">
        <v>73</v>
      </c>
      <c r="AT143" s="119" t="s">
        <v>67</v>
      </c>
      <c r="AU143" s="119" t="s">
        <v>73</v>
      </c>
      <c r="AY143" s="112" t="s">
        <v>106</v>
      </c>
      <c r="BK143" s="120">
        <f>BK144</f>
        <v>0</v>
      </c>
    </row>
    <row r="144" spans="2:65" s="1" customFormat="1" ht="24" customHeight="1" x14ac:dyDescent="0.2">
      <c r="B144" s="123"/>
      <c r="C144" s="124" t="s">
        <v>172</v>
      </c>
      <c r="D144" s="124" t="s">
        <v>109</v>
      </c>
      <c r="E144" s="125" t="s">
        <v>173</v>
      </c>
      <c r="F144" s="126" t="s">
        <v>174</v>
      </c>
      <c r="G144" s="127" t="s">
        <v>160</v>
      </c>
      <c r="H144" s="128"/>
      <c r="I144" s="128"/>
      <c r="J144" s="128"/>
      <c r="K144" s="126" t="s">
        <v>113</v>
      </c>
      <c r="L144" s="25"/>
      <c r="M144" s="129" t="s">
        <v>1</v>
      </c>
      <c r="N144" s="130" t="s">
        <v>34</v>
      </c>
      <c r="O144" s="131">
        <v>2.4630000000000001</v>
      </c>
      <c r="P144" s="131">
        <f>O144*H144</f>
        <v>0</v>
      </c>
      <c r="Q144" s="131">
        <v>0</v>
      </c>
      <c r="R144" s="131">
        <f>Q144*H144</f>
        <v>0</v>
      </c>
      <c r="S144" s="131">
        <v>0</v>
      </c>
      <c r="T144" s="132">
        <f>S144*H144</f>
        <v>0</v>
      </c>
      <c r="AR144" s="133" t="s">
        <v>114</v>
      </c>
      <c r="AT144" s="133" t="s">
        <v>109</v>
      </c>
      <c r="AU144" s="133" t="s">
        <v>115</v>
      </c>
      <c r="AY144" s="13" t="s">
        <v>106</v>
      </c>
      <c r="BE144" s="134">
        <f>IF(N144="základná",J144,0)</f>
        <v>0</v>
      </c>
      <c r="BF144" s="134">
        <f>IF(N144="znížená",J144,0)</f>
        <v>0</v>
      </c>
      <c r="BG144" s="134">
        <f>IF(N144="zákl. prenesená",J144,0)</f>
        <v>0</v>
      </c>
      <c r="BH144" s="134">
        <f>IF(N144="zníž. prenesená",J144,0)</f>
        <v>0</v>
      </c>
      <c r="BI144" s="134">
        <f>IF(N144="nulová",J144,0)</f>
        <v>0</v>
      </c>
      <c r="BJ144" s="13" t="s">
        <v>115</v>
      </c>
      <c r="BK144" s="135">
        <f>ROUND(I144*H144,3)</f>
        <v>0</v>
      </c>
      <c r="BL144" s="13" t="s">
        <v>114</v>
      </c>
      <c r="BM144" s="133" t="s">
        <v>175</v>
      </c>
    </row>
    <row r="145" spans="2:65" s="11" customFormat="1" ht="25.9" customHeight="1" x14ac:dyDescent="0.2">
      <c r="B145" s="111"/>
      <c r="D145" s="112" t="s">
        <v>67</v>
      </c>
      <c r="E145" s="113" t="s">
        <v>176</v>
      </c>
      <c r="F145" s="113" t="s">
        <v>177</v>
      </c>
      <c r="J145" s="114"/>
      <c r="L145" s="111"/>
      <c r="M145" s="115"/>
      <c r="N145" s="116"/>
      <c r="O145" s="116"/>
      <c r="P145" s="117">
        <f>P146+P149+P151+P159+P165+P168</f>
        <v>0</v>
      </c>
      <c r="Q145" s="116"/>
      <c r="R145" s="117">
        <f>R146+R149+R151+R159+R165+R168</f>
        <v>0</v>
      </c>
      <c r="S145" s="116"/>
      <c r="T145" s="118">
        <f>T146+T149+T151+T159+T165+T168</f>
        <v>0</v>
      </c>
      <c r="AR145" s="112" t="s">
        <v>115</v>
      </c>
      <c r="AT145" s="119" t="s">
        <v>67</v>
      </c>
      <c r="AU145" s="119" t="s">
        <v>68</v>
      </c>
      <c r="AY145" s="112" t="s">
        <v>106</v>
      </c>
      <c r="BK145" s="120">
        <f>BK146+BK149+BK151+BK159+BK165+BK168</f>
        <v>0</v>
      </c>
    </row>
    <row r="146" spans="2:65" s="11" customFormat="1" ht="22.9" customHeight="1" x14ac:dyDescent="0.2">
      <c r="B146" s="111"/>
      <c r="D146" s="112" t="s">
        <v>67</v>
      </c>
      <c r="E146" s="121" t="s">
        <v>178</v>
      </c>
      <c r="F146" s="121" t="s">
        <v>179</v>
      </c>
      <c r="J146" s="122"/>
      <c r="L146" s="111"/>
      <c r="M146" s="115"/>
      <c r="N146" s="116"/>
      <c r="O146" s="116"/>
      <c r="P146" s="117">
        <f>SUM(P147:P148)</f>
        <v>0</v>
      </c>
      <c r="Q146" s="116"/>
      <c r="R146" s="117">
        <f>SUM(R147:R148)</f>
        <v>0</v>
      </c>
      <c r="S146" s="116"/>
      <c r="T146" s="118">
        <f>SUM(T147:T148)</f>
        <v>0</v>
      </c>
      <c r="AR146" s="112" t="s">
        <v>115</v>
      </c>
      <c r="AT146" s="119" t="s">
        <v>67</v>
      </c>
      <c r="AU146" s="119" t="s">
        <v>73</v>
      </c>
      <c r="AY146" s="112" t="s">
        <v>106</v>
      </c>
      <c r="BK146" s="120">
        <f>SUM(BK147:BK148)</f>
        <v>0</v>
      </c>
    </row>
    <row r="147" spans="2:65" s="1" customFormat="1" ht="36" customHeight="1" x14ac:dyDescent="0.2">
      <c r="B147" s="123"/>
      <c r="C147" s="124" t="s">
        <v>180</v>
      </c>
      <c r="D147" s="124" t="s">
        <v>109</v>
      </c>
      <c r="E147" s="125" t="s">
        <v>181</v>
      </c>
      <c r="F147" s="126" t="s">
        <v>182</v>
      </c>
      <c r="G147" s="127" t="s">
        <v>112</v>
      </c>
      <c r="H147" s="128"/>
      <c r="I147" s="128"/>
      <c r="J147" s="128"/>
      <c r="K147" s="126" t="s">
        <v>1</v>
      </c>
      <c r="L147" s="25"/>
      <c r="M147" s="129" t="s">
        <v>1</v>
      </c>
      <c r="N147" s="130" t="s">
        <v>34</v>
      </c>
      <c r="O147" s="131">
        <v>0.23599999999999999</v>
      </c>
      <c r="P147" s="131">
        <f>O147*H147</f>
        <v>0</v>
      </c>
      <c r="Q147" s="131">
        <v>2.9999999999999997E-4</v>
      </c>
      <c r="R147" s="131">
        <f>Q147*H147</f>
        <v>0</v>
      </c>
      <c r="S147" s="131">
        <v>0</v>
      </c>
      <c r="T147" s="132">
        <f>S147*H147</f>
        <v>0</v>
      </c>
      <c r="AR147" s="133" t="s">
        <v>180</v>
      </c>
      <c r="AT147" s="133" t="s">
        <v>109</v>
      </c>
      <c r="AU147" s="133" t="s">
        <v>115</v>
      </c>
      <c r="AY147" s="13" t="s">
        <v>106</v>
      </c>
      <c r="BE147" s="134">
        <f>IF(N147="základná",J147,0)</f>
        <v>0</v>
      </c>
      <c r="BF147" s="134">
        <f>IF(N147="znížená",J147,0)</f>
        <v>0</v>
      </c>
      <c r="BG147" s="134">
        <f>IF(N147="zákl. prenesená",J147,0)</f>
        <v>0</v>
      </c>
      <c r="BH147" s="134">
        <f>IF(N147="zníž. prenesená",J147,0)</f>
        <v>0</v>
      </c>
      <c r="BI147" s="134">
        <f>IF(N147="nulová",J147,0)</f>
        <v>0</v>
      </c>
      <c r="BJ147" s="13" t="s">
        <v>115</v>
      </c>
      <c r="BK147" s="135">
        <f>ROUND(I147*H147,3)</f>
        <v>0</v>
      </c>
      <c r="BL147" s="13" t="s">
        <v>180</v>
      </c>
      <c r="BM147" s="133" t="s">
        <v>183</v>
      </c>
    </row>
    <row r="148" spans="2:65" s="1" customFormat="1" ht="24" customHeight="1" x14ac:dyDescent="0.2">
      <c r="B148" s="123"/>
      <c r="C148" s="136" t="s">
        <v>184</v>
      </c>
      <c r="D148" s="136" t="s">
        <v>131</v>
      </c>
      <c r="E148" s="137" t="s">
        <v>185</v>
      </c>
      <c r="F148" s="138" t="s">
        <v>186</v>
      </c>
      <c r="G148" s="139" t="s">
        <v>112</v>
      </c>
      <c r="H148" s="140"/>
      <c r="I148" s="140"/>
      <c r="J148" s="140"/>
      <c r="K148" s="138" t="s">
        <v>113</v>
      </c>
      <c r="L148" s="141"/>
      <c r="M148" s="142" t="s">
        <v>1</v>
      </c>
      <c r="N148" s="143" t="s">
        <v>34</v>
      </c>
      <c r="O148" s="131">
        <v>0</v>
      </c>
      <c r="P148" s="131">
        <f>O148*H148</f>
        <v>0</v>
      </c>
      <c r="Q148" s="131">
        <v>5.0400000000000002E-3</v>
      </c>
      <c r="R148" s="131">
        <f>Q148*H148</f>
        <v>0</v>
      </c>
      <c r="S148" s="131">
        <v>0</v>
      </c>
      <c r="T148" s="132">
        <f>S148*H148</f>
        <v>0</v>
      </c>
      <c r="AR148" s="133" t="s">
        <v>187</v>
      </c>
      <c r="AT148" s="133" t="s">
        <v>131</v>
      </c>
      <c r="AU148" s="133" t="s">
        <v>115</v>
      </c>
      <c r="AY148" s="13" t="s">
        <v>106</v>
      </c>
      <c r="BE148" s="134">
        <f>IF(N148="základná",J148,0)</f>
        <v>0</v>
      </c>
      <c r="BF148" s="134">
        <f>IF(N148="znížená",J148,0)</f>
        <v>0</v>
      </c>
      <c r="BG148" s="134">
        <f>IF(N148="zákl. prenesená",J148,0)</f>
        <v>0</v>
      </c>
      <c r="BH148" s="134">
        <f>IF(N148="zníž. prenesená",J148,0)</f>
        <v>0</v>
      </c>
      <c r="BI148" s="134">
        <f>IF(N148="nulová",J148,0)</f>
        <v>0</v>
      </c>
      <c r="BJ148" s="13" t="s">
        <v>115</v>
      </c>
      <c r="BK148" s="135">
        <f>ROUND(I148*H148,3)</f>
        <v>0</v>
      </c>
      <c r="BL148" s="13" t="s">
        <v>180</v>
      </c>
      <c r="BM148" s="133" t="s">
        <v>188</v>
      </c>
    </row>
    <row r="149" spans="2:65" s="11" customFormat="1" ht="22.9" customHeight="1" x14ac:dyDescent="0.2">
      <c r="B149" s="111"/>
      <c r="D149" s="112" t="s">
        <v>67</v>
      </c>
      <c r="E149" s="121" t="s">
        <v>189</v>
      </c>
      <c r="F149" s="121" t="s">
        <v>190</v>
      </c>
      <c r="J149" s="122"/>
      <c r="L149" s="111"/>
      <c r="M149" s="115"/>
      <c r="N149" s="116"/>
      <c r="O149" s="116"/>
      <c r="P149" s="117">
        <f>P150</f>
        <v>0</v>
      </c>
      <c r="Q149" s="116"/>
      <c r="R149" s="117">
        <f>R150</f>
        <v>0</v>
      </c>
      <c r="S149" s="116"/>
      <c r="T149" s="118">
        <f>T150</f>
        <v>0</v>
      </c>
      <c r="AR149" s="112" t="s">
        <v>115</v>
      </c>
      <c r="AT149" s="119" t="s">
        <v>67</v>
      </c>
      <c r="AU149" s="119" t="s">
        <v>73</v>
      </c>
      <c r="AY149" s="112" t="s">
        <v>106</v>
      </c>
      <c r="BK149" s="120">
        <f>BK150</f>
        <v>0</v>
      </c>
    </row>
    <row r="150" spans="2:65" s="1" customFormat="1" ht="24" customHeight="1" x14ac:dyDescent="0.2">
      <c r="B150" s="123"/>
      <c r="C150" s="124" t="s">
        <v>191</v>
      </c>
      <c r="D150" s="124" t="s">
        <v>109</v>
      </c>
      <c r="E150" s="125" t="s">
        <v>192</v>
      </c>
      <c r="F150" s="126" t="s">
        <v>193</v>
      </c>
      <c r="G150" s="127" t="s">
        <v>112</v>
      </c>
      <c r="H150" s="128"/>
      <c r="I150" s="128"/>
      <c r="J150" s="128"/>
      <c r="K150" s="126" t="s">
        <v>113</v>
      </c>
      <c r="L150" s="25"/>
      <c r="M150" s="129" t="s">
        <v>1</v>
      </c>
      <c r="N150" s="130" t="s">
        <v>34</v>
      </c>
      <c r="O150" s="131">
        <v>0.127</v>
      </c>
      <c r="P150" s="131">
        <f>O150*H150</f>
        <v>0</v>
      </c>
      <c r="Q150" s="131">
        <v>0</v>
      </c>
      <c r="R150" s="131">
        <f>Q150*H150</f>
        <v>0</v>
      </c>
      <c r="S150" s="131">
        <v>5.0200000000000002E-3</v>
      </c>
      <c r="T150" s="132">
        <f>S150*H150</f>
        <v>0</v>
      </c>
      <c r="AR150" s="133" t="s">
        <v>180</v>
      </c>
      <c r="AT150" s="133" t="s">
        <v>109</v>
      </c>
      <c r="AU150" s="133" t="s">
        <v>115</v>
      </c>
      <c r="AY150" s="13" t="s">
        <v>106</v>
      </c>
      <c r="BE150" s="134">
        <f>IF(N150="základná",J150,0)</f>
        <v>0</v>
      </c>
      <c r="BF150" s="134">
        <f>IF(N150="znížená",J150,0)</f>
        <v>0</v>
      </c>
      <c r="BG150" s="134">
        <f>IF(N150="zákl. prenesená",J150,0)</f>
        <v>0</v>
      </c>
      <c r="BH150" s="134">
        <f>IF(N150="zníž. prenesená",J150,0)</f>
        <v>0</v>
      </c>
      <c r="BI150" s="134">
        <f>IF(N150="nulová",J150,0)</f>
        <v>0</v>
      </c>
      <c r="BJ150" s="13" t="s">
        <v>115</v>
      </c>
      <c r="BK150" s="135">
        <f>ROUND(I150*H150,3)</f>
        <v>0</v>
      </c>
      <c r="BL150" s="13" t="s">
        <v>180</v>
      </c>
      <c r="BM150" s="133" t="s">
        <v>194</v>
      </c>
    </row>
    <row r="151" spans="2:65" s="11" customFormat="1" ht="22.9" customHeight="1" x14ac:dyDescent="0.2">
      <c r="B151" s="111"/>
      <c r="D151" s="112" t="s">
        <v>67</v>
      </c>
      <c r="E151" s="121" t="s">
        <v>195</v>
      </c>
      <c r="F151" s="121" t="s">
        <v>196</v>
      </c>
      <c r="J151" s="122"/>
      <c r="L151" s="111"/>
      <c r="M151" s="115"/>
      <c r="N151" s="116"/>
      <c r="O151" s="116"/>
      <c r="P151" s="117">
        <f>SUM(P152:P158)</f>
        <v>0</v>
      </c>
      <c r="Q151" s="116"/>
      <c r="R151" s="117">
        <f>SUM(R152:R158)</f>
        <v>0</v>
      </c>
      <c r="S151" s="116"/>
      <c r="T151" s="118">
        <f>SUM(T152:T158)</f>
        <v>0</v>
      </c>
      <c r="AR151" s="112" t="s">
        <v>115</v>
      </c>
      <c r="AT151" s="119" t="s">
        <v>67</v>
      </c>
      <c r="AU151" s="119" t="s">
        <v>73</v>
      </c>
      <c r="AY151" s="112" t="s">
        <v>106</v>
      </c>
      <c r="BK151" s="120">
        <f>SUM(BK152:BK158)</f>
        <v>0</v>
      </c>
    </row>
    <row r="152" spans="2:65" s="1" customFormat="1" ht="24" customHeight="1" x14ac:dyDescent="0.2">
      <c r="B152" s="123"/>
      <c r="C152" s="124" t="s">
        <v>197</v>
      </c>
      <c r="D152" s="124" t="s">
        <v>109</v>
      </c>
      <c r="E152" s="125" t="s">
        <v>198</v>
      </c>
      <c r="F152" s="126" t="s">
        <v>199</v>
      </c>
      <c r="G152" s="127" t="s">
        <v>112</v>
      </c>
      <c r="H152" s="128"/>
      <c r="I152" s="128"/>
      <c r="J152" s="128"/>
      <c r="K152" s="126" t="s">
        <v>113</v>
      </c>
      <c r="L152" s="25"/>
      <c r="M152" s="129" t="s">
        <v>1</v>
      </c>
      <c r="N152" s="130" t="s">
        <v>34</v>
      </c>
      <c r="O152" s="131">
        <v>0.60677999999999999</v>
      </c>
      <c r="P152" s="131">
        <f t="shared" ref="P152:P158" si="18">O152*H152</f>
        <v>0</v>
      </c>
      <c r="Q152" s="131">
        <v>9.0000000000000006E-5</v>
      </c>
      <c r="R152" s="131">
        <f t="shared" ref="R152:R158" si="19">Q152*H152</f>
        <v>0</v>
      </c>
      <c r="S152" s="131">
        <v>0</v>
      </c>
      <c r="T152" s="132">
        <f t="shared" ref="T152:T158" si="20">S152*H152</f>
        <v>0</v>
      </c>
      <c r="AR152" s="133" t="s">
        <v>180</v>
      </c>
      <c r="AT152" s="133" t="s">
        <v>109</v>
      </c>
      <c r="AU152" s="133" t="s">
        <v>115</v>
      </c>
      <c r="AY152" s="13" t="s">
        <v>106</v>
      </c>
      <c r="BE152" s="134">
        <f t="shared" ref="BE152:BE158" si="21">IF(N152="základná",J152,0)</f>
        <v>0</v>
      </c>
      <c r="BF152" s="134">
        <f t="shared" ref="BF152:BF158" si="22">IF(N152="znížená",J152,0)</f>
        <v>0</v>
      </c>
      <c r="BG152" s="134">
        <f t="shared" ref="BG152:BG158" si="23">IF(N152="zákl. prenesená",J152,0)</f>
        <v>0</v>
      </c>
      <c r="BH152" s="134">
        <f t="shared" ref="BH152:BH158" si="24">IF(N152="zníž. prenesená",J152,0)</f>
        <v>0</v>
      </c>
      <c r="BI152" s="134">
        <f t="shared" ref="BI152:BI158" si="25">IF(N152="nulová",J152,0)</f>
        <v>0</v>
      </c>
      <c r="BJ152" s="13" t="s">
        <v>115</v>
      </c>
      <c r="BK152" s="135">
        <f t="shared" ref="BK152:BK158" si="26">ROUND(I152*H152,3)</f>
        <v>0</v>
      </c>
      <c r="BL152" s="13" t="s">
        <v>180</v>
      </c>
      <c r="BM152" s="133" t="s">
        <v>200</v>
      </c>
    </row>
    <row r="153" spans="2:65" s="1" customFormat="1" ht="24" customHeight="1" x14ac:dyDescent="0.2">
      <c r="B153" s="123"/>
      <c r="C153" s="136" t="s">
        <v>7</v>
      </c>
      <c r="D153" s="136" t="s">
        <v>131</v>
      </c>
      <c r="E153" s="137" t="s">
        <v>201</v>
      </c>
      <c r="F153" s="138" t="s">
        <v>202</v>
      </c>
      <c r="G153" s="139" t="s">
        <v>203</v>
      </c>
      <c r="H153" s="140"/>
      <c r="I153" s="140"/>
      <c r="J153" s="140"/>
      <c r="K153" s="138" t="s">
        <v>113</v>
      </c>
      <c r="L153" s="141"/>
      <c r="M153" s="142" t="s">
        <v>1</v>
      </c>
      <c r="N153" s="143" t="s">
        <v>34</v>
      </c>
      <c r="O153" s="131">
        <v>0</v>
      </c>
      <c r="P153" s="131">
        <f t="shared" si="18"/>
        <v>0</v>
      </c>
      <c r="Q153" s="131">
        <v>1.8000000000000001E-4</v>
      </c>
      <c r="R153" s="131">
        <f t="shared" si="19"/>
        <v>0</v>
      </c>
      <c r="S153" s="131">
        <v>0</v>
      </c>
      <c r="T153" s="132">
        <f t="shared" si="20"/>
        <v>0</v>
      </c>
      <c r="AR153" s="133" t="s">
        <v>187</v>
      </c>
      <c r="AT153" s="133" t="s">
        <v>131</v>
      </c>
      <c r="AU153" s="133" t="s">
        <v>115</v>
      </c>
      <c r="AY153" s="13" t="s">
        <v>106</v>
      </c>
      <c r="BE153" s="134">
        <f t="shared" si="21"/>
        <v>0</v>
      </c>
      <c r="BF153" s="134">
        <f t="shared" si="22"/>
        <v>0</v>
      </c>
      <c r="BG153" s="134">
        <f t="shared" si="23"/>
        <v>0</v>
      </c>
      <c r="BH153" s="134">
        <f t="shared" si="24"/>
        <v>0</v>
      </c>
      <c r="BI153" s="134">
        <f t="shared" si="25"/>
        <v>0</v>
      </c>
      <c r="BJ153" s="13" t="s">
        <v>115</v>
      </c>
      <c r="BK153" s="135">
        <f t="shared" si="26"/>
        <v>0</v>
      </c>
      <c r="BL153" s="13" t="s">
        <v>180</v>
      </c>
      <c r="BM153" s="133" t="s">
        <v>204</v>
      </c>
    </row>
    <row r="154" spans="2:65" s="1" customFormat="1" ht="36" customHeight="1" x14ac:dyDescent="0.2">
      <c r="B154" s="123"/>
      <c r="C154" s="136" t="s">
        <v>205</v>
      </c>
      <c r="D154" s="136" t="s">
        <v>131</v>
      </c>
      <c r="E154" s="137" t="s">
        <v>206</v>
      </c>
      <c r="F154" s="138" t="s">
        <v>207</v>
      </c>
      <c r="G154" s="139" t="s">
        <v>203</v>
      </c>
      <c r="H154" s="140"/>
      <c r="I154" s="140"/>
      <c r="J154" s="140"/>
      <c r="K154" s="138" t="s">
        <v>113</v>
      </c>
      <c r="L154" s="141"/>
      <c r="M154" s="142" t="s">
        <v>1</v>
      </c>
      <c r="N154" s="143" t="s">
        <v>34</v>
      </c>
      <c r="O154" s="131">
        <v>0</v>
      </c>
      <c r="P154" s="131">
        <f t="shared" si="18"/>
        <v>0</v>
      </c>
      <c r="Q154" s="131">
        <v>4.6999999999999999E-4</v>
      </c>
      <c r="R154" s="131">
        <f t="shared" si="19"/>
        <v>0</v>
      </c>
      <c r="S154" s="131">
        <v>0</v>
      </c>
      <c r="T154" s="132">
        <f t="shared" si="20"/>
        <v>0</v>
      </c>
      <c r="AR154" s="133" t="s">
        <v>187</v>
      </c>
      <c r="AT154" s="133" t="s">
        <v>131</v>
      </c>
      <c r="AU154" s="133" t="s">
        <v>115</v>
      </c>
      <c r="AY154" s="13" t="s">
        <v>106</v>
      </c>
      <c r="BE154" s="134">
        <f t="shared" si="21"/>
        <v>0</v>
      </c>
      <c r="BF154" s="134">
        <f t="shared" si="22"/>
        <v>0</v>
      </c>
      <c r="BG154" s="134">
        <f t="shared" si="23"/>
        <v>0</v>
      </c>
      <c r="BH154" s="134">
        <f t="shared" si="24"/>
        <v>0</v>
      </c>
      <c r="BI154" s="134">
        <f t="shared" si="25"/>
        <v>0</v>
      </c>
      <c r="BJ154" s="13" t="s">
        <v>115</v>
      </c>
      <c r="BK154" s="135">
        <f t="shared" si="26"/>
        <v>0</v>
      </c>
      <c r="BL154" s="13" t="s">
        <v>180</v>
      </c>
      <c r="BM154" s="133" t="s">
        <v>208</v>
      </c>
    </row>
    <row r="155" spans="2:65" s="1" customFormat="1" ht="36" customHeight="1" x14ac:dyDescent="0.2">
      <c r="B155" s="123"/>
      <c r="C155" s="136" t="s">
        <v>209</v>
      </c>
      <c r="D155" s="136" t="s">
        <v>131</v>
      </c>
      <c r="E155" s="137" t="s">
        <v>210</v>
      </c>
      <c r="F155" s="138" t="s">
        <v>211</v>
      </c>
      <c r="G155" s="139" t="s">
        <v>203</v>
      </c>
      <c r="H155" s="140"/>
      <c r="I155" s="140"/>
      <c r="J155" s="140"/>
      <c r="K155" s="138" t="s">
        <v>113</v>
      </c>
      <c r="L155" s="141"/>
      <c r="M155" s="142" t="s">
        <v>1</v>
      </c>
      <c r="N155" s="143" t="s">
        <v>34</v>
      </c>
      <c r="O155" s="131">
        <v>0</v>
      </c>
      <c r="P155" s="131">
        <f t="shared" si="18"/>
        <v>0</v>
      </c>
      <c r="Q155" s="131">
        <v>4.6999999999999999E-4</v>
      </c>
      <c r="R155" s="131">
        <f t="shared" si="19"/>
        <v>0</v>
      </c>
      <c r="S155" s="131">
        <v>0</v>
      </c>
      <c r="T155" s="132">
        <f t="shared" si="20"/>
        <v>0</v>
      </c>
      <c r="AR155" s="133" t="s">
        <v>187</v>
      </c>
      <c r="AT155" s="133" t="s">
        <v>131</v>
      </c>
      <c r="AU155" s="133" t="s">
        <v>115</v>
      </c>
      <c r="AY155" s="13" t="s">
        <v>106</v>
      </c>
      <c r="BE155" s="134">
        <f t="shared" si="21"/>
        <v>0</v>
      </c>
      <c r="BF155" s="134">
        <f t="shared" si="22"/>
        <v>0</v>
      </c>
      <c r="BG155" s="134">
        <f t="shared" si="23"/>
        <v>0</v>
      </c>
      <c r="BH155" s="134">
        <f t="shared" si="24"/>
        <v>0</v>
      </c>
      <c r="BI155" s="134">
        <f t="shared" si="25"/>
        <v>0</v>
      </c>
      <c r="BJ155" s="13" t="s">
        <v>115</v>
      </c>
      <c r="BK155" s="135">
        <f t="shared" si="26"/>
        <v>0</v>
      </c>
      <c r="BL155" s="13" t="s">
        <v>180</v>
      </c>
      <c r="BM155" s="133" t="s">
        <v>212</v>
      </c>
    </row>
    <row r="156" spans="2:65" s="1" customFormat="1" ht="36" customHeight="1" x14ac:dyDescent="0.2">
      <c r="B156" s="123"/>
      <c r="C156" s="136" t="s">
        <v>213</v>
      </c>
      <c r="D156" s="136" t="s">
        <v>131</v>
      </c>
      <c r="E156" s="137" t="s">
        <v>214</v>
      </c>
      <c r="F156" s="138" t="s">
        <v>215</v>
      </c>
      <c r="G156" s="139" t="s">
        <v>203</v>
      </c>
      <c r="H156" s="140"/>
      <c r="I156" s="140"/>
      <c r="J156" s="140"/>
      <c r="K156" s="138" t="s">
        <v>113</v>
      </c>
      <c r="L156" s="141"/>
      <c r="M156" s="142" t="s">
        <v>1</v>
      </c>
      <c r="N156" s="143" t="s">
        <v>34</v>
      </c>
      <c r="O156" s="131">
        <v>0</v>
      </c>
      <c r="P156" s="131">
        <f t="shared" si="18"/>
        <v>0</v>
      </c>
      <c r="Q156" s="131">
        <v>5.6999999999999998E-4</v>
      </c>
      <c r="R156" s="131">
        <f t="shared" si="19"/>
        <v>0</v>
      </c>
      <c r="S156" s="131">
        <v>0</v>
      </c>
      <c r="T156" s="132">
        <f t="shared" si="20"/>
        <v>0</v>
      </c>
      <c r="AR156" s="133" t="s">
        <v>187</v>
      </c>
      <c r="AT156" s="133" t="s">
        <v>131</v>
      </c>
      <c r="AU156" s="133" t="s">
        <v>115</v>
      </c>
      <c r="AY156" s="13" t="s">
        <v>106</v>
      </c>
      <c r="BE156" s="134">
        <f t="shared" si="21"/>
        <v>0</v>
      </c>
      <c r="BF156" s="134">
        <f t="shared" si="22"/>
        <v>0</v>
      </c>
      <c r="BG156" s="134">
        <f t="shared" si="23"/>
        <v>0</v>
      </c>
      <c r="BH156" s="134">
        <f t="shared" si="24"/>
        <v>0</v>
      </c>
      <c r="BI156" s="134">
        <f t="shared" si="25"/>
        <v>0</v>
      </c>
      <c r="BJ156" s="13" t="s">
        <v>115</v>
      </c>
      <c r="BK156" s="135">
        <f t="shared" si="26"/>
        <v>0</v>
      </c>
      <c r="BL156" s="13" t="s">
        <v>180</v>
      </c>
      <c r="BM156" s="133" t="s">
        <v>216</v>
      </c>
    </row>
    <row r="157" spans="2:65" s="1" customFormat="1" ht="24" customHeight="1" x14ac:dyDescent="0.2">
      <c r="B157" s="123"/>
      <c r="C157" s="124" t="s">
        <v>217</v>
      </c>
      <c r="D157" s="124" t="s">
        <v>109</v>
      </c>
      <c r="E157" s="125" t="s">
        <v>218</v>
      </c>
      <c r="F157" s="126" t="s">
        <v>219</v>
      </c>
      <c r="G157" s="127" t="s">
        <v>112</v>
      </c>
      <c r="H157" s="128"/>
      <c r="I157" s="128"/>
      <c r="J157" s="128"/>
      <c r="K157" s="126" t="s">
        <v>113</v>
      </c>
      <c r="L157" s="25"/>
      <c r="M157" s="129" t="s">
        <v>1</v>
      </c>
      <c r="N157" s="130" t="s">
        <v>34</v>
      </c>
      <c r="O157" s="131">
        <v>0.13963</v>
      </c>
      <c r="P157" s="131">
        <f t="shared" si="18"/>
        <v>0</v>
      </c>
      <c r="Q157" s="131">
        <v>1.0000000000000001E-5</v>
      </c>
      <c r="R157" s="131">
        <f t="shared" si="19"/>
        <v>0</v>
      </c>
      <c r="S157" s="131">
        <v>0</v>
      </c>
      <c r="T157" s="132">
        <f t="shared" si="20"/>
        <v>0</v>
      </c>
      <c r="AR157" s="133" t="s">
        <v>180</v>
      </c>
      <c r="AT157" s="133" t="s">
        <v>109</v>
      </c>
      <c r="AU157" s="133" t="s">
        <v>115</v>
      </c>
      <c r="AY157" s="13" t="s">
        <v>106</v>
      </c>
      <c r="BE157" s="134">
        <f t="shared" si="21"/>
        <v>0</v>
      </c>
      <c r="BF157" s="134">
        <f t="shared" si="22"/>
        <v>0</v>
      </c>
      <c r="BG157" s="134">
        <f t="shared" si="23"/>
        <v>0</v>
      </c>
      <c r="BH157" s="134">
        <f t="shared" si="24"/>
        <v>0</v>
      </c>
      <c r="BI157" s="134">
        <f t="shared" si="25"/>
        <v>0</v>
      </c>
      <c r="BJ157" s="13" t="s">
        <v>115</v>
      </c>
      <c r="BK157" s="135">
        <f t="shared" si="26"/>
        <v>0</v>
      </c>
      <c r="BL157" s="13" t="s">
        <v>180</v>
      </c>
      <c r="BM157" s="133" t="s">
        <v>220</v>
      </c>
    </row>
    <row r="158" spans="2:65" s="1" customFormat="1" ht="24" customHeight="1" x14ac:dyDescent="0.2">
      <c r="B158" s="123"/>
      <c r="C158" s="136" t="s">
        <v>221</v>
      </c>
      <c r="D158" s="136" t="s">
        <v>131</v>
      </c>
      <c r="E158" s="137" t="s">
        <v>222</v>
      </c>
      <c r="F158" s="138" t="s">
        <v>223</v>
      </c>
      <c r="G158" s="139" t="s">
        <v>112</v>
      </c>
      <c r="H158" s="140"/>
      <c r="I158" s="140"/>
      <c r="J158" s="140"/>
      <c r="K158" s="138" t="s">
        <v>113</v>
      </c>
      <c r="L158" s="141"/>
      <c r="M158" s="142" t="s">
        <v>1</v>
      </c>
      <c r="N158" s="143" t="s">
        <v>34</v>
      </c>
      <c r="O158" s="131">
        <v>0</v>
      </c>
      <c r="P158" s="131">
        <f t="shared" si="18"/>
        <v>0</v>
      </c>
      <c r="Q158" s="131">
        <v>6.0000000000000001E-3</v>
      </c>
      <c r="R158" s="131">
        <f t="shared" si="19"/>
        <v>0</v>
      </c>
      <c r="S158" s="131">
        <v>0</v>
      </c>
      <c r="T158" s="132">
        <f t="shared" si="20"/>
        <v>0</v>
      </c>
      <c r="AR158" s="133" t="s">
        <v>187</v>
      </c>
      <c r="AT158" s="133" t="s">
        <v>131</v>
      </c>
      <c r="AU158" s="133" t="s">
        <v>115</v>
      </c>
      <c r="AY158" s="13" t="s">
        <v>106</v>
      </c>
      <c r="BE158" s="134">
        <f t="shared" si="21"/>
        <v>0</v>
      </c>
      <c r="BF158" s="134">
        <f t="shared" si="22"/>
        <v>0</v>
      </c>
      <c r="BG158" s="134">
        <f t="shared" si="23"/>
        <v>0</v>
      </c>
      <c r="BH158" s="134">
        <f t="shared" si="24"/>
        <v>0</v>
      </c>
      <c r="BI158" s="134">
        <f t="shared" si="25"/>
        <v>0</v>
      </c>
      <c r="BJ158" s="13" t="s">
        <v>115</v>
      </c>
      <c r="BK158" s="135">
        <f t="shared" si="26"/>
        <v>0</v>
      </c>
      <c r="BL158" s="13" t="s">
        <v>180</v>
      </c>
      <c r="BM158" s="133" t="s">
        <v>224</v>
      </c>
    </row>
    <row r="159" spans="2:65" s="11" customFormat="1" ht="22.9" customHeight="1" x14ac:dyDescent="0.2">
      <c r="B159" s="111"/>
      <c r="D159" s="112" t="s">
        <v>67</v>
      </c>
      <c r="E159" s="121" t="s">
        <v>225</v>
      </c>
      <c r="F159" s="121" t="s">
        <v>226</v>
      </c>
      <c r="J159" s="122"/>
      <c r="L159" s="111"/>
      <c r="M159" s="115"/>
      <c r="N159" s="116"/>
      <c r="O159" s="116"/>
      <c r="P159" s="117">
        <f>SUM(P160:P164)</f>
        <v>0</v>
      </c>
      <c r="Q159" s="116"/>
      <c r="R159" s="117">
        <f>SUM(R160:R164)</f>
        <v>0</v>
      </c>
      <c r="S159" s="116"/>
      <c r="T159" s="118">
        <f>SUM(T160:T164)</f>
        <v>0</v>
      </c>
      <c r="AR159" s="112" t="s">
        <v>115</v>
      </c>
      <c r="AT159" s="119" t="s">
        <v>67</v>
      </c>
      <c r="AU159" s="119" t="s">
        <v>73</v>
      </c>
      <c r="AY159" s="112" t="s">
        <v>106</v>
      </c>
      <c r="BK159" s="120">
        <f>SUM(BK160:BK164)</f>
        <v>0</v>
      </c>
    </row>
    <row r="160" spans="2:65" s="1" customFormat="1" ht="24" customHeight="1" x14ac:dyDescent="0.2">
      <c r="B160" s="123"/>
      <c r="C160" s="124" t="s">
        <v>227</v>
      </c>
      <c r="D160" s="124" t="s">
        <v>109</v>
      </c>
      <c r="E160" s="125" t="s">
        <v>228</v>
      </c>
      <c r="F160" s="126" t="s">
        <v>229</v>
      </c>
      <c r="G160" s="127" t="s">
        <v>230</v>
      </c>
      <c r="H160" s="128"/>
      <c r="I160" s="128"/>
      <c r="J160" s="128"/>
      <c r="K160" s="126" t="s">
        <v>113</v>
      </c>
      <c r="L160" s="25"/>
      <c r="M160" s="129" t="s">
        <v>1</v>
      </c>
      <c r="N160" s="130" t="s">
        <v>34</v>
      </c>
      <c r="O160" s="131">
        <v>2.3800300000000001</v>
      </c>
      <c r="P160" s="131">
        <f>O160*H160</f>
        <v>0</v>
      </c>
      <c r="Q160" s="131">
        <v>0</v>
      </c>
      <c r="R160" s="131">
        <f>Q160*H160</f>
        <v>0</v>
      </c>
      <c r="S160" s="131">
        <v>0</v>
      </c>
      <c r="T160" s="132">
        <f>S160*H160</f>
        <v>0</v>
      </c>
      <c r="AR160" s="133" t="s">
        <v>180</v>
      </c>
      <c r="AT160" s="133" t="s">
        <v>109</v>
      </c>
      <c r="AU160" s="133" t="s">
        <v>115</v>
      </c>
      <c r="AY160" s="13" t="s">
        <v>106</v>
      </c>
      <c r="BE160" s="134">
        <f>IF(N160="základná",J160,0)</f>
        <v>0</v>
      </c>
      <c r="BF160" s="134">
        <f>IF(N160="znížená",J160,0)</f>
        <v>0</v>
      </c>
      <c r="BG160" s="134">
        <f>IF(N160="zákl. prenesená",J160,0)</f>
        <v>0</v>
      </c>
      <c r="BH160" s="134">
        <f>IF(N160="zníž. prenesená",J160,0)</f>
        <v>0</v>
      </c>
      <c r="BI160" s="134">
        <f>IF(N160="nulová",J160,0)</f>
        <v>0</v>
      </c>
      <c r="BJ160" s="13" t="s">
        <v>115</v>
      </c>
      <c r="BK160" s="135">
        <f>ROUND(I160*H160,3)</f>
        <v>0</v>
      </c>
      <c r="BL160" s="13" t="s">
        <v>180</v>
      </c>
      <c r="BM160" s="133" t="s">
        <v>231</v>
      </c>
    </row>
    <row r="161" spans="2:65" s="1" customFormat="1" ht="16.5" customHeight="1" x14ac:dyDescent="0.2">
      <c r="B161" s="123"/>
      <c r="C161" s="136" t="s">
        <v>232</v>
      </c>
      <c r="D161" s="136" t="s">
        <v>131</v>
      </c>
      <c r="E161" s="137" t="s">
        <v>233</v>
      </c>
      <c r="F161" s="138" t="s">
        <v>234</v>
      </c>
      <c r="G161" s="139" t="s">
        <v>230</v>
      </c>
      <c r="H161" s="140"/>
      <c r="I161" s="140"/>
      <c r="J161" s="140"/>
      <c r="K161" s="138" t="s">
        <v>113</v>
      </c>
      <c r="L161" s="141"/>
      <c r="M161" s="142" t="s">
        <v>1</v>
      </c>
      <c r="N161" s="143" t="s">
        <v>34</v>
      </c>
      <c r="O161" s="131">
        <v>0</v>
      </c>
      <c r="P161" s="131">
        <f>O161*H161</f>
        <v>0</v>
      </c>
      <c r="Q161" s="131">
        <v>1E-3</v>
      </c>
      <c r="R161" s="131">
        <f>Q161*H161</f>
        <v>0</v>
      </c>
      <c r="S161" s="131">
        <v>0</v>
      </c>
      <c r="T161" s="132">
        <f>S161*H161</f>
        <v>0</v>
      </c>
      <c r="AR161" s="133" t="s">
        <v>187</v>
      </c>
      <c r="AT161" s="133" t="s">
        <v>131</v>
      </c>
      <c r="AU161" s="133" t="s">
        <v>115</v>
      </c>
      <c r="AY161" s="13" t="s">
        <v>106</v>
      </c>
      <c r="BE161" s="134">
        <f>IF(N161="základná",J161,0)</f>
        <v>0</v>
      </c>
      <c r="BF161" s="134">
        <f>IF(N161="znížená",J161,0)</f>
        <v>0</v>
      </c>
      <c r="BG161" s="134">
        <f>IF(N161="zákl. prenesená",J161,0)</f>
        <v>0</v>
      </c>
      <c r="BH161" s="134">
        <f>IF(N161="zníž. prenesená",J161,0)</f>
        <v>0</v>
      </c>
      <c r="BI161" s="134">
        <f>IF(N161="nulová",J161,0)</f>
        <v>0</v>
      </c>
      <c r="BJ161" s="13" t="s">
        <v>115</v>
      </c>
      <c r="BK161" s="135">
        <f>ROUND(I161*H161,3)</f>
        <v>0</v>
      </c>
      <c r="BL161" s="13" t="s">
        <v>180</v>
      </c>
      <c r="BM161" s="133" t="s">
        <v>235</v>
      </c>
    </row>
    <row r="162" spans="2:65" s="1" customFormat="1" ht="16.5" customHeight="1" x14ac:dyDescent="0.2">
      <c r="B162" s="123"/>
      <c r="C162" s="136" t="s">
        <v>236</v>
      </c>
      <c r="D162" s="136" t="s">
        <v>131</v>
      </c>
      <c r="E162" s="137" t="s">
        <v>237</v>
      </c>
      <c r="F162" s="138" t="s">
        <v>238</v>
      </c>
      <c r="G162" s="139" t="s">
        <v>230</v>
      </c>
      <c r="H162" s="140"/>
      <c r="I162" s="140"/>
      <c r="J162" s="140"/>
      <c r="K162" s="138" t="s">
        <v>113</v>
      </c>
      <c r="L162" s="141"/>
      <c r="M162" s="142" t="s">
        <v>1</v>
      </c>
      <c r="N162" s="143" t="s">
        <v>34</v>
      </c>
      <c r="O162" s="131">
        <v>0</v>
      </c>
      <c r="P162" s="131">
        <f>O162*H162</f>
        <v>0</v>
      </c>
      <c r="Q162" s="131">
        <v>2.5000000000000001E-2</v>
      </c>
      <c r="R162" s="131">
        <f>Q162*H162</f>
        <v>0</v>
      </c>
      <c r="S162" s="131">
        <v>0</v>
      </c>
      <c r="T162" s="132">
        <f>S162*H162</f>
        <v>0</v>
      </c>
      <c r="AR162" s="133" t="s">
        <v>187</v>
      </c>
      <c r="AT162" s="133" t="s">
        <v>131</v>
      </c>
      <c r="AU162" s="133" t="s">
        <v>115</v>
      </c>
      <c r="AY162" s="13" t="s">
        <v>106</v>
      </c>
      <c r="BE162" s="134">
        <f>IF(N162="základná",J162,0)</f>
        <v>0</v>
      </c>
      <c r="BF162" s="134">
        <f>IF(N162="znížená",J162,0)</f>
        <v>0</v>
      </c>
      <c r="BG162" s="134">
        <f>IF(N162="zákl. prenesená",J162,0)</f>
        <v>0</v>
      </c>
      <c r="BH162" s="134">
        <f>IF(N162="zníž. prenesená",J162,0)</f>
        <v>0</v>
      </c>
      <c r="BI162" s="134">
        <f>IF(N162="nulová",J162,0)</f>
        <v>0</v>
      </c>
      <c r="BJ162" s="13" t="s">
        <v>115</v>
      </c>
      <c r="BK162" s="135">
        <f>ROUND(I162*H162,3)</f>
        <v>0</v>
      </c>
      <c r="BL162" s="13" t="s">
        <v>180</v>
      </c>
      <c r="BM162" s="133" t="s">
        <v>239</v>
      </c>
    </row>
    <row r="163" spans="2:65" s="1" customFormat="1" ht="16.5" customHeight="1" x14ac:dyDescent="0.2">
      <c r="B163" s="123"/>
      <c r="C163" s="124" t="s">
        <v>240</v>
      </c>
      <c r="D163" s="124" t="s">
        <v>109</v>
      </c>
      <c r="E163" s="125" t="s">
        <v>241</v>
      </c>
      <c r="F163" s="126" t="s">
        <v>242</v>
      </c>
      <c r="G163" s="127" t="s">
        <v>230</v>
      </c>
      <c r="H163" s="128"/>
      <c r="I163" s="128"/>
      <c r="J163" s="128"/>
      <c r="K163" s="126" t="s">
        <v>113</v>
      </c>
      <c r="L163" s="25"/>
      <c r="M163" s="129" t="s">
        <v>1</v>
      </c>
      <c r="N163" s="130" t="s">
        <v>34</v>
      </c>
      <c r="O163" s="131">
        <v>3.8048199999999999</v>
      </c>
      <c r="P163" s="131">
        <f>O163*H163</f>
        <v>0</v>
      </c>
      <c r="Q163" s="131">
        <v>5.0000000000000001E-4</v>
      </c>
      <c r="R163" s="131">
        <f>Q163*H163</f>
        <v>0</v>
      </c>
      <c r="S163" s="131">
        <v>0</v>
      </c>
      <c r="T163" s="132">
        <f>S163*H163</f>
        <v>0</v>
      </c>
      <c r="AR163" s="133" t="s">
        <v>180</v>
      </c>
      <c r="AT163" s="133" t="s">
        <v>109</v>
      </c>
      <c r="AU163" s="133" t="s">
        <v>115</v>
      </c>
      <c r="AY163" s="13" t="s">
        <v>106</v>
      </c>
      <c r="BE163" s="134">
        <f>IF(N163="základná",J163,0)</f>
        <v>0</v>
      </c>
      <c r="BF163" s="134">
        <f>IF(N163="znížená",J163,0)</f>
        <v>0</v>
      </c>
      <c r="BG163" s="134">
        <f>IF(N163="zákl. prenesená",J163,0)</f>
        <v>0</v>
      </c>
      <c r="BH163" s="134">
        <f>IF(N163="zníž. prenesená",J163,0)</f>
        <v>0</v>
      </c>
      <c r="BI163" s="134">
        <f>IF(N163="nulová",J163,0)</f>
        <v>0</v>
      </c>
      <c r="BJ163" s="13" t="s">
        <v>115</v>
      </c>
      <c r="BK163" s="135">
        <f>ROUND(I163*H163,3)</f>
        <v>0</v>
      </c>
      <c r="BL163" s="13" t="s">
        <v>180</v>
      </c>
      <c r="BM163" s="133" t="s">
        <v>243</v>
      </c>
    </row>
    <row r="164" spans="2:65" s="1" customFormat="1" ht="24" customHeight="1" x14ac:dyDescent="0.2">
      <c r="B164" s="123"/>
      <c r="C164" s="136" t="s">
        <v>244</v>
      </c>
      <c r="D164" s="136" t="s">
        <v>131</v>
      </c>
      <c r="E164" s="137" t="s">
        <v>245</v>
      </c>
      <c r="F164" s="138" t="s">
        <v>246</v>
      </c>
      <c r="G164" s="139" t="s">
        <v>230</v>
      </c>
      <c r="H164" s="140"/>
      <c r="I164" s="140"/>
      <c r="J164" s="140"/>
      <c r="K164" s="138" t="s">
        <v>113</v>
      </c>
      <c r="L164" s="141"/>
      <c r="M164" s="142" t="s">
        <v>1</v>
      </c>
      <c r="N164" s="143" t="s">
        <v>34</v>
      </c>
      <c r="O164" s="131">
        <v>0</v>
      </c>
      <c r="P164" s="131">
        <f>O164*H164</f>
        <v>0</v>
      </c>
      <c r="Q164" s="131">
        <v>0.02</v>
      </c>
      <c r="R164" s="131">
        <f>Q164*H164</f>
        <v>0</v>
      </c>
      <c r="S164" s="131">
        <v>0</v>
      </c>
      <c r="T164" s="132">
        <f>S164*H164</f>
        <v>0</v>
      </c>
      <c r="AR164" s="133" t="s">
        <v>187</v>
      </c>
      <c r="AT164" s="133" t="s">
        <v>131</v>
      </c>
      <c r="AU164" s="133" t="s">
        <v>115</v>
      </c>
      <c r="AY164" s="13" t="s">
        <v>106</v>
      </c>
      <c r="BE164" s="134">
        <f>IF(N164="základná",J164,0)</f>
        <v>0</v>
      </c>
      <c r="BF164" s="134">
        <f>IF(N164="znížená",J164,0)</f>
        <v>0</v>
      </c>
      <c r="BG164" s="134">
        <f>IF(N164="zákl. prenesená",J164,0)</f>
        <v>0</v>
      </c>
      <c r="BH164" s="134">
        <f>IF(N164="zníž. prenesená",J164,0)</f>
        <v>0</v>
      </c>
      <c r="BI164" s="134">
        <f>IF(N164="nulová",J164,0)</f>
        <v>0</v>
      </c>
      <c r="BJ164" s="13" t="s">
        <v>115</v>
      </c>
      <c r="BK164" s="135">
        <f>ROUND(I164*H164,3)</f>
        <v>0</v>
      </c>
      <c r="BL164" s="13" t="s">
        <v>180</v>
      </c>
      <c r="BM164" s="133" t="s">
        <v>247</v>
      </c>
    </row>
    <row r="165" spans="2:65" s="11" customFormat="1" ht="22.9" customHeight="1" x14ac:dyDescent="0.2">
      <c r="B165" s="111"/>
      <c r="D165" s="112" t="s">
        <v>67</v>
      </c>
      <c r="E165" s="121" t="s">
        <v>248</v>
      </c>
      <c r="F165" s="121" t="s">
        <v>249</v>
      </c>
      <c r="J165" s="122"/>
      <c r="L165" s="111"/>
      <c r="M165" s="115"/>
      <c r="N165" s="116"/>
      <c r="O165" s="116"/>
      <c r="P165" s="117">
        <f>SUM(P166:P167)</f>
        <v>0</v>
      </c>
      <c r="Q165" s="116"/>
      <c r="R165" s="117">
        <f>SUM(R166:R167)</f>
        <v>0</v>
      </c>
      <c r="S165" s="116"/>
      <c r="T165" s="118">
        <f>SUM(T166:T167)</f>
        <v>0</v>
      </c>
      <c r="AR165" s="112" t="s">
        <v>115</v>
      </c>
      <c r="AT165" s="119" t="s">
        <v>67</v>
      </c>
      <c r="AU165" s="119" t="s">
        <v>73</v>
      </c>
      <c r="AY165" s="112" t="s">
        <v>106</v>
      </c>
      <c r="BK165" s="120">
        <f>SUM(BK166:BK167)</f>
        <v>0</v>
      </c>
    </row>
    <row r="166" spans="2:65" s="1" customFormat="1" ht="16.5" customHeight="1" x14ac:dyDescent="0.2">
      <c r="B166" s="123"/>
      <c r="C166" s="124" t="s">
        <v>250</v>
      </c>
      <c r="D166" s="124" t="s">
        <v>109</v>
      </c>
      <c r="E166" s="125" t="s">
        <v>251</v>
      </c>
      <c r="F166" s="126" t="s">
        <v>252</v>
      </c>
      <c r="G166" s="127" t="s">
        <v>112</v>
      </c>
      <c r="H166" s="128"/>
      <c r="I166" s="128"/>
      <c r="J166" s="128"/>
      <c r="K166" s="126" t="s">
        <v>113</v>
      </c>
      <c r="L166" s="25"/>
      <c r="M166" s="129" t="s">
        <v>1</v>
      </c>
      <c r="N166" s="130" t="s">
        <v>34</v>
      </c>
      <c r="O166" s="131">
        <v>1.2279599999999999</v>
      </c>
      <c r="P166" s="131">
        <f>O166*H166</f>
        <v>0</v>
      </c>
      <c r="Q166" s="131">
        <v>4.4490000000000002E-2</v>
      </c>
      <c r="R166" s="131">
        <f>Q166*H166</f>
        <v>0</v>
      </c>
      <c r="S166" s="131">
        <v>0</v>
      </c>
      <c r="T166" s="132">
        <f>S166*H166</f>
        <v>0</v>
      </c>
      <c r="AR166" s="133" t="s">
        <v>180</v>
      </c>
      <c r="AT166" s="133" t="s">
        <v>109</v>
      </c>
      <c r="AU166" s="133" t="s">
        <v>115</v>
      </c>
      <c r="AY166" s="13" t="s">
        <v>106</v>
      </c>
      <c r="BE166" s="134">
        <f>IF(N166="základná",J166,0)</f>
        <v>0</v>
      </c>
      <c r="BF166" s="134">
        <f>IF(N166="znížená",J166,0)</f>
        <v>0</v>
      </c>
      <c r="BG166" s="134">
        <f>IF(N166="zákl. prenesená",J166,0)</f>
        <v>0</v>
      </c>
      <c r="BH166" s="134">
        <f>IF(N166="zníž. prenesená",J166,0)</f>
        <v>0</v>
      </c>
      <c r="BI166" s="134">
        <f>IF(N166="nulová",J166,0)</f>
        <v>0</v>
      </c>
      <c r="BJ166" s="13" t="s">
        <v>115</v>
      </c>
      <c r="BK166" s="135">
        <f>ROUND(I166*H166,3)</f>
        <v>0</v>
      </c>
      <c r="BL166" s="13" t="s">
        <v>180</v>
      </c>
      <c r="BM166" s="133" t="s">
        <v>253</v>
      </c>
    </row>
    <row r="167" spans="2:65" s="1" customFormat="1" ht="16.5" customHeight="1" x14ac:dyDescent="0.2">
      <c r="B167" s="123"/>
      <c r="C167" s="136" t="s">
        <v>187</v>
      </c>
      <c r="D167" s="136" t="s">
        <v>131</v>
      </c>
      <c r="E167" s="137" t="s">
        <v>254</v>
      </c>
      <c r="F167" s="138" t="s">
        <v>255</v>
      </c>
      <c r="G167" s="139" t="s">
        <v>112</v>
      </c>
      <c r="H167" s="140"/>
      <c r="I167" s="140"/>
      <c r="J167" s="140"/>
      <c r="K167" s="138" t="s">
        <v>1</v>
      </c>
      <c r="L167" s="141"/>
      <c r="M167" s="142" t="s">
        <v>1</v>
      </c>
      <c r="N167" s="143" t="s">
        <v>34</v>
      </c>
      <c r="O167" s="131">
        <v>0</v>
      </c>
      <c r="P167" s="131">
        <f>O167*H167</f>
        <v>0</v>
      </c>
      <c r="Q167" s="131">
        <v>2.46E-2</v>
      </c>
      <c r="R167" s="131">
        <f>Q167*H167</f>
        <v>0</v>
      </c>
      <c r="S167" s="131">
        <v>0</v>
      </c>
      <c r="T167" s="132">
        <f>S167*H167</f>
        <v>0</v>
      </c>
      <c r="AR167" s="133" t="s">
        <v>187</v>
      </c>
      <c r="AT167" s="133" t="s">
        <v>131</v>
      </c>
      <c r="AU167" s="133" t="s">
        <v>115</v>
      </c>
      <c r="AY167" s="13" t="s">
        <v>106</v>
      </c>
      <c r="BE167" s="134">
        <f>IF(N167="základná",J167,0)</f>
        <v>0</v>
      </c>
      <c r="BF167" s="134">
        <f>IF(N167="znížená",J167,0)</f>
        <v>0</v>
      </c>
      <c r="BG167" s="134">
        <f>IF(N167="zákl. prenesená",J167,0)</f>
        <v>0</v>
      </c>
      <c r="BH167" s="134">
        <f>IF(N167="zníž. prenesená",J167,0)</f>
        <v>0</v>
      </c>
      <c r="BI167" s="134">
        <f>IF(N167="nulová",J167,0)</f>
        <v>0</v>
      </c>
      <c r="BJ167" s="13" t="s">
        <v>115</v>
      </c>
      <c r="BK167" s="135">
        <f>ROUND(I167*H167,3)</f>
        <v>0</v>
      </c>
      <c r="BL167" s="13" t="s">
        <v>180</v>
      </c>
      <c r="BM167" s="133" t="s">
        <v>256</v>
      </c>
    </row>
    <row r="168" spans="2:65" s="11" customFormat="1" ht="22.9" customHeight="1" x14ac:dyDescent="0.2">
      <c r="B168" s="111"/>
      <c r="D168" s="112" t="s">
        <v>67</v>
      </c>
      <c r="E168" s="121" t="s">
        <v>257</v>
      </c>
      <c r="F168" s="121" t="s">
        <v>258</v>
      </c>
      <c r="J168" s="122"/>
      <c r="L168" s="111"/>
      <c r="M168" s="115"/>
      <c r="N168" s="116"/>
      <c r="O168" s="116"/>
      <c r="P168" s="117">
        <f>P169</f>
        <v>0</v>
      </c>
      <c r="Q168" s="116"/>
      <c r="R168" s="117">
        <f>R169</f>
        <v>0</v>
      </c>
      <c r="S168" s="116"/>
      <c r="T168" s="118">
        <f>T169</f>
        <v>0</v>
      </c>
      <c r="AR168" s="112" t="s">
        <v>115</v>
      </c>
      <c r="AT168" s="119" t="s">
        <v>67</v>
      </c>
      <c r="AU168" s="119" t="s">
        <v>73</v>
      </c>
      <c r="AY168" s="112" t="s">
        <v>106</v>
      </c>
      <c r="BK168" s="120">
        <f>BK169</f>
        <v>0</v>
      </c>
    </row>
    <row r="169" spans="2:65" s="1" customFormat="1" ht="16.5" customHeight="1" x14ac:dyDescent="0.2">
      <c r="B169" s="123"/>
      <c r="C169" s="124" t="s">
        <v>259</v>
      </c>
      <c r="D169" s="124" t="s">
        <v>109</v>
      </c>
      <c r="E169" s="125" t="s">
        <v>260</v>
      </c>
      <c r="F169" s="126" t="s">
        <v>261</v>
      </c>
      <c r="G169" s="127" t="s">
        <v>112</v>
      </c>
      <c r="H169" s="128"/>
      <c r="I169" s="128"/>
      <c r="J169" s="128"/>
      <c r="K169" s="126" t="s">
        <v>1</v>
      </c>
      <c r="L169" s="25"/>
      <c r="M169" s="129" t="s">
        <v>1</v>
      </c>
      <c r="N169" s="130" t="s">
        <v>34</v>
      </c>
      <c r="O169" s="131">
        <v>0.11</v>
      </c>
      <c r="P169" s="131">
        <f>O169*H169</f>
        <v>0</v>
      </c>
      <c r="Q169" s="131">
        <v>4.0000000000000002E-4</v>
      </c>
      <c r="R169" s="131">
        <f>Q169*H169</f>
        <v>0</v>
      </c>
      <c r="S169" s="131">
        <v>0</v>
      </c>
      <c r="T169" s="132">
        <f>S169*H169</f>
        <v>0</v>
      </c>
      <c r="AR169" s="133" t="s">
        <v>180</v>
      </c>
      <c r="AT169" s="133" t="s">
        <v>109</v>
      </c>
      <c r="AU169" s="133" t="s">
        <v>115</v>
      </c>
      <c r="AY169" s="13" t="s">
        <v>106</v>
      </c>
      <c r="BE169" s="134">
        <f>IF(N169="základná",J169,0)</f>
        <v>0</v>
      </c>
      <c r="BF169" s="134">
        <f>IF(N169="znížená",J169,0)</f>
        <v>0</v>
      </c>
      <c r="BG169" s="134">
        <f>IF(N169="zákl. prenesená",J169,0)</f>
        <v>0</v>
      </c>
      <c r="BH169" s="134">
        <f>IF(N169="zníž. prenesená",J169,0)</f>
        <v>0</v>
      </c>
      <c r="BI169" s="134">
        <f>IF(N169="nulová",J169,0)</f>
        <v>0</v>
      </c>
      <c r="BJ169" s="13" t="s">
        <v>115</v>
      </c>
      <c r="BK169" s="135">
        <f>ROUND(I169*H169,3)</f>
        <v>0</v>
      </c>
      <c r="BL169" s="13" t="s">
        <v>180</v>
      </c>
      <c r="BM169" s="133" t="s">
        <v>262</v>
      </c>
    </row>
    <row r="170" spans="2:65" s="11" customFormat="1" ht="25.9" customHeight="1" x14ac:dyDescent="0.2">
      <c r="B170" s="111"/>
      <c r="D170" s="112" t="s">
        <v>67</v>
      </c>
      <c r="E170" s="113" t="s">
        <v>131</v>
      </c>
      <c r="F170" s="113" t="s">
        <v>263</v>
      </c>
      <c r="J170" s="114"/>
      <c r="L170" s="111"/>
      <c r="M170" s="115"/>
      <c r="N170" s="116"/>
      <c r="O170" s="116"/>
      <c r="P170" s="117">
        <f>P171</f>
        <v>0</v>
      </c>
      <c r="Q170" s="116"/>
      <c r="R170" s="117">
        <f>R171</f>
        <v>0</v>
      </c>
      <c r="S170" s="116"/>
      <c r="T170" s="118">
        <f>T171</f>
        <v>0</v>
      </c>
      <c r="AR170" s="112" t="s">
        <v>120</v>
      </c>
      <c r="AT170" s="119" t="s">
        <v>67</v>
      </c>
      <c r="AU170" s="119" t="s">
        <v>68</v>
      </c>
      <c r="AY170" s="112" t="s">
        <v>106</v>
      </c>
      <c r="BK170" s="120">
        <f>BK171</f>
        <v>0</v>
      </c>
    </row>
    <row r="171" spans="2:65" s="11" customFormat="1" ht="22.9" customHeight="1" x14ac:dyDescent="0.2">
      <c r="B171" s="111"/>
      <c r="D171" s="112" t="s">
        <v>67</v>
      </c>
      <c r="E171" s="121" t="s">
        <v>264</v>
      </c>
      <c r="F171" s="121" t="s">
        <v>265</v>
      </c>
      <c r="J171" s="122"/>
      <c r="L171" s="111"/>
      <c r="M171" s="115"/>
      <c r="N171" s="116"/>
      <c r="O171" s="116"/>
      <c r="P171" s="117">
        <f>SUM(P172:P178)</f>
        <v>0</v>
      </c>
      <c r="Q171" s="116"/>
      <c r="R171" s="117">
        <f>SUM(R172:R178)</f>
        <v>0</v>
      </c>
      <c r="S171" s="116"/>
      <c r="T171" s="118">
        <f>SUM(T172:T178)</f>
        <v>0</v>
      </c>
      <c r="AR171" s="112" t="s">
        <v>120</v>
      </c>
      <c r="AT171" s="119" t="s">
        <v>67</v>
      </c>
      <c r="AU171" s="119" t="s">
        <v>73</v>
      </c>
      <c r="AY171" s="112" t="s">
        <v>106</v>
      </c>
      <c r="BK171" s="120">
        <f>SUM(BK172:BK178)</f>
        <v>0</v>
      </c>
    </row>
    <row r="172" spans="2:65" s="1" customFormat="1" ht="16.5" customHeight="1" x14ac:dyDescent="0.2">
      <c r="B172" s="123"/>
      <c r="C172" s="124" t="s">
        <v>266</v>
      </c>
      <c r="D172" s="124" t="s">
        <v>109</v>
      </c>
      <c r="E172" s="125" t="s">
        <v>267</v>
      </c>
      <c r="F172" s="126" t="s">
        <v>265</v>
      </c>
      <c r="G172" s="127" t="s">
        <v>203</v>
      </c>
      <c r="H172" s="128"/>
      <c r="I172" s="128"/>
      <c r="J172" s="128"/>
      <c r="K172" s="126" t="s">
        <v>113</v>
      </c>
      <c r="L172" s="25"/>
      <c r="M172" s="129" t="s">
        <v>1</v>
      </c>
      <c r="N172" s="130" t="s">
        <v>34</v>
      </c>
      <c r="O172" s="131">
        <v>7.1999999999999995E-2</v>
      </c>
      <c r="P172" s="131">
        <f t="shared" ref="P172:P178" si="27">O172*H172</f>
        <v>0</v>
      </c>
      <c r="Q172" s="131">
        <v>0</v>
      </c>
      <c r="R172" s="131">
        <f t="shared" ref="R172:R178" si="28">Q172*H172</f>
        <v>0</v>
      </c>
      <c r="S172" s="131">
        <v>0</v>
      </c>
      <c r="T172" s="132">
        <f t="shared" ref="T172:T178" si="29">S172*H172</f>
        <v>0</v>
      </c>
      <c r="AR172" s="133" t="s">
        <v>268</v>
      </c>
      <c r="AT172" s="133" t="s">
        <v>109</v>
      </c>
      <c r="AU172" s="133" t="s">
        <v>115</v>
      </c>
      <c r="AY172" s="13" t="s">
        <v>106</v>
      </c>
      <c r="BE172" s="134">
        <f t="shared" ref="BE172:BE178" si="30">IF(N172="základná",J172,0)</f>
        <v>0</v>
      </c>
      <c r="BF172" s="134">
        <f t="shared" ref="BF172:BF178" si="31">IF(N172="znížená",J172,0)</f>
        <v>0</v>
      </c>
      <c r="BG172" s="134">
        <f t="shared" ref="BG172:BG178" si="32">IF(N172="zákl. prenesená",J172,0)</f>
        <v>0</v>
      </c>
      <c r="BH172" s="134">
        <f t="shared" ref="BH172:BH178" si="33">IF(N172="zníž. prenesená",J172,0)</f>
        <v>0</v>
      </c>
      <c r="BI172" s="134">
        <f t="shared" ref="BI172:BI178" si="34">IF(N172="nulová",J172,0)</f>
        <v>0</v>
      </c>
      <c r="BJ172" s="13" t="s">
        <v>115</v>
      </c>
      <c r="BK172" s="135">
        <f t="shared" ref="BK172:BK178" si="35">ROUND(I172*H172,3)</f>
        <v>0</v>
      </c>
      <c r="BL172" s="13" t="s">
        <v>268</v>
      </c>
      <c r="BM172" s="133" t="s">
        <v>269</v>
      </c>
    </row>
    <row r="173" spans="2:65" s="1" customFormat="1" ht="16.5" customHeight="1" x14ac:dyDescent="0.2">
      <c r="B173" s="123"/>
      <c r="C173" s="124" t="s">
        <v>270</v>
      </c>
      <c r="D173" s="124" t="s">
        <v>109</v>
      </c>
      <c r="E173" s="125" t="s">
        <v>271</v>
      </c>
      <c r="F173" s="126" t="s">
        <v>272</v>
      </c>
      <c r="G173" s="127" t="s">
        <v>230</v>
      </c>
      <c r="H173" s="128"/>
      <c r="I173" s="128"/>
      <c r="J173" s="128"/>
      <c r="K173" s="126" t="s">
        <v>1</v>
      </c>
      <c r="L173" s="25"/>
      <c r="M173" s="129" t="s">
        <v>1</v>
      </c>
      <c r="N173" s="130" t="s">
        <v>34</v>
      </c>
      <c r="O173" s="131">
        <v>0.377</v>
      </c>
      <c r="P173" s="131">
        <f t="shared" si="27"/>
        <v>0</v>
      </c>
      <c r="Q173" s="131">
        <v>0</v>
      </c>
      <c r="R173" s="131">
        <f t="shared" si="28"/>
        <v>0</v>
      </c>
      <c r="S173" s="131">
        <v>0</v>
      </c>
      <c r="T173" s="132">
        <f t="shared" si="29"/>
        <v>0</v>
      </c>
      <c r="AR173" s="133" t="s">
        <v>268</v>
      </c>
      <c r="AT173" s="133" t="s">
        <v>109</v>
      </c>
      <c r="AU173" s="133" t="s">
        <v>115</v>
      </c>
      <c r="AY173" s="13" t="s">
        <v>106</v>
      </c>
      <c r="BE173" s="134">
        <f t="shared" si="30"/>
        <v>0</v>
      </c>
      <c r="BF173" s="134">
        <f t="shared" si="31"/>
        <v>0</v>
      </c>
      <c r="BG173" s="134">
        <f t="shared" si="32"/>
        <v>0</v>
      </c>
      <c r="BH173" s="134">
        <f t="shared" si="33"/>
        <v>0</v>
      </c>
      <c r="BI173" s="134">
        <f t="shared" si="34"/>
        <v>0</v>
      </c>
      <c r="BJ173" s="13" t="s">
        <v>115</v>
      </c>
      <c r="BK173" s="135">
        <f t="shared" si="35"/>
        <v>0</v>
      </c>
      <c r="BL173" s="13" t="s">
        <v>268</v>
      </c>
      <c r="BM173" s="133" t="s">
        <v>273</v>
      </c>
    </row>
    <row r="174" spans="2:65" s="1" customFormat="1" ht="16.5" customHeight="1" x14ac:dyDescent="0.2">
      <c r="B174" s="123"/>
      <c r="C174" s="136" t="s">
        <v>274</v>
      </c>
      <c r="D174" s="136" t="s">
        <v>131</v>
      </c>
      <c r="E174" s="137" t="s">
        <v>275</v>
      </c>
      <c r="F174" s="138" t="s">
        <v>276</v>
      </c>
      <c r="G174" s="139" t="s">
        <v>230</v>
      </c>
      <c r="H174" s="140"/>
      <c r="I174" s="140"/>
      <c r="J174" s="140"/>
      <c r="K174" s="138" t="s">
        <v>1</v>
      </c>
      <c r="L174" s="141"/>
      <c r="M174" s="142" t="s">
        <v>1</v>
      </c>
      <c r="N174" s="143" t="s">
        <v>34</v>
      </c>
      <c r="O174" s="131">
        <v>0</v>
      </c>
      <c r="P174" s="131">
        <f t="shared" si="27"/>
        <v>0</v>
      </c>
      <c r="Q174" s="131">
        <v>1.4999999999999999E-4</v>
      </c>
      <c r="R174" s="131">
        <f t="shared" si="28"/>
        <v>0</v>
      </c>
      <c r="S174" s="131">
        <v>0</v>
      </c>
      <c r="T174" s="132">
        <f t="shared" si="29"/>
        <v>0</v>
      </c>
      <c r="AR174" s="133" t="s">
        <v>277</v>
      </c>
      <c r="AT174" s="133" t="s">
        <v>131</v>
      </c>
      <c r="AU174" s="133" t="s">
        <v>115</v>
      </c>
      <c r="AY174" s="13" t="s">
        <v>106</v>
      </c>
      <c r="BE174" s="134">
        <f t="shared" si="30"/>
        <v>0</v>
      </c>
      <c r="BF174" s="134">
        <f t="shared" si="31"/>
        <v>0</v>
      </c>
      <c r="BG174" s="134">
        <f t="shared" si="32"/>
        <v>0</v>
      </c>
      <c r="BH174" s="134">
        <f t="shared" si="33"/>
        <v>0</v>
      </c>
      <c r="BI174" s="134">
        <f t="shared" si="34"/>
        <v>0</v>
      </c>
      <c r="BJ174" s="13" t="s">
        <v>115</v>
      </c>
      <c r="BK174" s="135">
        <f t="shared" si="35"/>
        <v>0</v>
      </c>
      <c r="BL174" s="13" t="s">
        <v>277</v>
      </c>
      <c r="BM174" s="133" t="s">
        <v>278</v>
      </c>
    </row>
    <row r="175" spans="2:65" s="1" customFormat="1" ht="16.5" customHeight="1" x14ac:dyDescent="0.2">
      <c r="B175" s="123"/>
      <c r="C175" s="124" t="s">
        <v>279</v>
      </c>
      <c r="D175" s="124" t="s">
        <v>109</v>
      </c>
      <c r="E175" s="125" t="s">
        <v>280</v>
      </c>
      <c r="F175" s="126" t="s">
        <v>281</v>
      </c>
      <c r="G175" s="127" t="s">
        <v>230</v>
      </c>
      <c r="H175" s="128"/>
      <c r="I175" s="128"/>
      <c r="J175" s="128"/>
      <c r="K175" s="126" t="s">
        <v>113</v>
      </c>
      <c r="L175" s="25"/>
      <c r="M175" s="129" t="s">
        <v>1</v>
      </c>
      <c r="N175" s="130" t="s">
        <v>34</v>
      </c>
      <c r="O175" s="131">
        <v>0.218</v>
      </c>
      <c r="P175" s="131">
        <f t="shared" si="27"/>
        <v>0</v>
      </c>
      <c r="Q175" s="131">
        <v>0</v>
      </c>
      <c r="R175" s="131">
        <f t="shared" si="28"/>
        <v>0</v>
      </c>
      <c r="S175" s="131">
        <v>0</v>
      </c>
      <c r="T175" s="132">
        <f t="shared" si="29"/>
        <v>0</v>
      </c>
      <c r="AR175" s="133" t="s">
        <v>268</v>
      </c>
      <c r="AT175" s="133" t="s">
        <v>109</v>
      </c>
      <c r="AU175" s="133" t="s">
        <v>115</v>
      </c>
      <c r="AY175" s="13" t="s">
        <v>106</v>
      </c>
      <c r="BE175" s="134">
        <f t="shared" si="30"/>
        <v>0</v>
      </c>
      <c r="BF175" s="134">
        <f t="shared" si="31"/>
        <v>0</v>
      </c>
      <c r="BG175" s="134">
        <f t="shared" si="32"/>
        <v>0</v>
      </c>
      <c r="BH175" s="134">
        <f t="shared" si="33"/>
        <v>0</v>
      </c>
      <c r="BI175" s="134">
        <f t="shared" si="34"/>
        <v>0</v>
      </c>
      <c r="BJ175" s="13" t="s">
        <v>115</v>
      </c>
      <c r="BK175" s="135">
        <f t="shared" si="35"/>
        <v>0</v>
      </c>
      <c r="BL175" s="13" t="s">
        <v>268</v>
      </c>
      <c r="BM175" s="133" t="s">
        <v>282</v>
      </c>
    </row>
    <row r="176" spans="2:65" s="1" customFormat="1" ht="16.5" customHeight="1" x14ac:dyDescent="0.2">
      <c r="B176" s="123"/>
      <c r="C176" s="136" t="s">
        <v>283</v>
      </c>
      <c r="D176" s="136" t="s">
        <v>131</v>
      </c>
      <c r="E176" s="137" t="s">
        <v>284</v>
      </c>
      <c r="F176" s="138" t="s">
        <v>285</v>
      </c>
      <c r="G176" s="139" t="s">
        <v>230</v>
      </c>
      <c r="H176" s="140"/>
      <c r="I176" s="140"/>
      <c r="J176" s="140"/>
      <c r="K176" s="138" t="s">
        <v>113</v>
      </c>
      <c r="L176" s="141"/>
      <c r="M176" s="142" t="s">
        <v>1</v>
      </c>
      <c r="N176" s="143" t="s">
        <v>34</v>
      </c>
      <c r="O176" s="131">
        <v>0</v>
      </c>
      <c r="P176" s="131">
        <f t="shared" si="27"/>
        <v>0</v>
      </c>
      <c r="Q176" s="131">
        <v>5.9999999999999995E-4</v>
      </c>
      <c r="R176" s="131">
        <f t="shared" si="28"/>
        <v>0</v>
      </c>
      <c r="S176" s="131">
        <v>0</v>
      </c>
      <c r="T176" s="132">
        <f t="shared" si="29"/>
        <v>0</v>
      </c>
      <c r="AR176" s="133" t="s">
        <v>277</v>
      </c>
      <c r="AT176" s="133" t="s">
        <v>131</v>
      </c>
      <c r="AU176" s="133" t="s">
        <v>115</v>
      </c>
      <c r="AY176" s="13" t="s">
        <v>106</v>
      </c>
      <c r="BE176" s="134">
        <f t="shared" si="30"/>
        <v>0</v>
      </c>
      <c r="BF176" s="134">
        <f t="shared" si="31"/>
        <v>0</v>
      </c>
      <c r="BG176" s="134">
        <f t="shared" si="32"/>
        <v>0</v>
      </c>
      <c r="BH176" s="134">
        <f t="shared" si="33"/>
        <v>0</v>
      </c>
      <c r="BI176" s="134">
        <f t="shared" si="34"/>
        <v>0</v>
      </c>
      <c r="BJ176" s="13" t="s">
        <v>115</v>
      </c>
      <c r="BK176" s="135">
        <f t="shared" si="35"/>
        <v>0</v>
      </c>
      <c r="BL176" s="13" t="s">
        <v>277</v>
      </c>
      <c r="BM176" s="133" t="s">
        <v>286</v>
      </c>
    </row>
    <row r="177" spans="2:65" s="1" customFormat="1" ht="16.5" customHeight="1" x14ac:dyDescent="0.2">
      <c r="B177" s="123"/>
      <c r="C177" s="124" t="s">
        <v>287</v>
      </c>
      <c r="D177" s="124" t="s">
        <v>109</v>
      </c>
      <c r="E177" s="125" t="s">
        <v>288</v>
      </c>
      <c r="F177" s="126" t="s">
        <v>289</v>
      </c>
      <c r="G177" s="127" t="s">
        <v>230</v>
      </c>
      <c r="H177" s="128"/>
      <c r="I177" s="128"/>
      <c r="J177" s="128"/>
      <c r="K177" s="126" t="s">
        <v>113</v>
      </c>
      <c r="L177" s="25"/>
      <c r="M177" s="129" t="s">
        <v>1</v>
      </c>
      <c r="N177" s="130" t="s">
        <v>34</v>
      </c>
      <c r="O177" s="131">
        <v>0.35</v>
      </c>
      <c r="P177" s="131">
        <f t="shared" si="27"/>
        <v>0</v>
      </c>
      <c r="Q177" s="131">
        <v>0</v>
      </c>
      <c r="R177" s="131">
        <f t="shared" si="28"/>
        <v>0</v>
      </c>
      <c r="S177" s="131">
        <v>0</v>
      </c>
      <c r="T177" s="132">
        <f t="shared" si="29"/>
        <v>0</v>
      </c>
      <c r="AR177" s="133" t="s">
        <v>268</v>
      </c>
      <c r="AT177" s="133" t="s">
        <v>109</v>
      </c>
      <c r="AU177" s="133" t="s">
        <v>115</v>
      </c>
      <c r="AY177" s="13" t="s">
        <v>106</v>
      </c>
      <c r="BE177" s="134">
        <f t="shared" si="30"/>
        <v>0</v>
      </c>
      <c r="BF177" s="134">
        <f t="shared" si="31"/>
        <v>0</v>
      </c>
      <c r="BG177" s="134">
        <f t="shared" si="32"/>
        <v>0</v>
      </c>
      <c r="BH177" s="134">
        <f t="shared" si="33"/>
        <v>0</v>
      </c>
      <c r="BI177" s="134">
        <f t="shared" si="34"/>
        <v>0</v>
      </c>
      <c r="BJ177" s="13" t="s">
        <v>115</v>
      </c>
      <c r="BK177" s="135">
        <f t="shared" si="35"/>
        <v>0</v>
      </c>
      <c r="BL177" s="13" t="s">
        <v>268</v>
      </c>
      <c r="BM177" s="133" t="s">
        <v>290</v>
      </c>
    </row>
    <row r="178" spans="2:65" s="1" customFormat="1" ht="16.5" customHeight="1" x14ac:dyDescent="0.2">
      <c r="B178" s="123"/>
      <c r="C178" s="136" t="s">
        <v>291</v>
      </c>
      <c r="D178" s="136" t="s">
        <v>131</v>
      </c>
      <c r="E178" s="137" t="s">
        <v>292</v>
      </c>
      <c r="F178" s="138" t="s">
        <v>293</v>
      </c>
      <c r="G178" s="139" t="s">
        <v>230</v>
      </c>
      <c r="H178" s="140"/>
      <c r="I178" s="140"/>
      <c r="J178" s="140"/>
      <c r="K178" s="138" t="s">
        <v>113</v>
      </c>
      <c r="L178" s="141"/>
      <c r="M178" s="144" t="s">
        <v>1</v>
      </c>
      <c r="N178" s="145" t="s">
        <v>34</v>
      </c>
      <c r="O178" s="146">
        <v>0</v>
      </c>
      <c r="P178" s="146">
        <f t="shared" si="27"/>
        <v>0</v>
      </c>
      <c r="Q178" s="146">
        <v>1.23E-2</v>
      </c>
      <c r="R178" s="146">
        <f t="shared" si="28"/>
        <v>0</v>
      </c>
      <c r="S178" s="146">
        <v>0</v>
      </c>
      <c r="T178" s="147">
        <f t="shared" si="29"/>
        <v>0</v>
      </c>
      <c r="AR178" s="133" t="s">
        <v>277</v>
      </c>
      <c r="AT178" s="133" t="s">
        <v>131</v>
      </c>
      <c r="AU178" s="133" t="s">
        <v>115</v>
      </c>
      <c r="AY178" s="13" t="s">
        <v>106</v>
      </c>
      <c r="BE178" s="134">
        <f t="shared" si="30"/>
        <v>0</v>
      </c>
      <c r="BF178" s="134">
        <f t="shared" si="31"/>
        <v>0</v>
      </c>
      <c r="BG178" s="134">
        <f t="shared" si="32"/>
        <v>0</v>
      </c>
      <c r="BH178" s="134">
        <f t="shared" si="33"/>
        <v>0</v>
      </c>
      <c r="BI178" s="134">
        <f t="shared" si="34"/>
        <v>0</v>
      </c>
      <c r="BJ178" s="13" t="s">
        <v>115</v>
      </c>
      <c r="BK178" s="135">
        <f t="shared" si="35"/>
        <v>0</v>
      </c>
      <c r="BL178" s="13" t="s">
        <v>277</v>
      </c>
      <c r="BM178" s="133" t="s">
        <v>294</v>
      </c>
    </row>
    <row r="179" spans="2:65" s="1" customFormat="1" ht="6.95" customHeight="1" x14ac:dyDescent="0.2">
      <c r="B179" s="37"/>
      <c r="C179" s="38"/>
      <c r="D179" s="38"/>
      <c r="E179" s="38"/>
      <c r="F179" s="38"/>
      <c r="G179" s="38"/>
      <c r="H179" s="38"/>
      <c r="I179" s="38"/>
      <c r="J179" s="38"/>
      <c r="K179" s="38"/>
      <c r="L179" s="25"/>
    </row>
  </sheetData>
  <autoFilter ref="C124:K178" xr:uid="{00000000-0009-0000-0000-000001000000}"/>
  <mergeCells count="6">
    <mergeCell ref="E117:H117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278 - Rekonštrukcia miest...</vt:lpstr>
      <vt:lpstr>'278 - Rekonštrukcia miest...'!Názvy_tlače</vt:lpstr>
      <vt:lpstr>'Rekapitulácia stavby'!Názvy_tlače</vt:lpstr>
      <vt:lpstr>'278 - Rekonštrukcia miest...'!Oblasť_tlače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kamil-THINK\kamil</dc:creator>
  <cp:lastModifiedBy>Kancelária 1</cp:lastModifiedBy>
  <cp:lastPrinted>2019-11-13T18:37:37Z</cp:lastPrinted>
  <dcterms:created xsi:type="dcterms:W3CDTF">2019-11-13T18:36:18Z</dcterms:created>
  <dcterms:modified xsi:type="dcterms:W3CDTF">2020-01-21T06:55:45Z</dcterms:modified>
</cp:coreProperties>
</file>